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колы " sheetId="1" r:id="rId1"/>
  </sheets>
  <definedNames>
    <definedName name="_xlnm.Print_Area" localSheetId="0">'школы '!$A$1:$N$25</definedName>
  </definedNames>
  <calcPr fullCalcOnLoad="1"/>
</workbook>
</file>

<file path=xl/sharedStrings.xml><?xml version="1.0" encoding="utf-8"?>
<sst xmlns="http://schemas.openxmlformats.org/spreadsheetml/2006/main" count="50" uniqueCount="35">
  <si>
    <t>340 в т.ч.</t>
  </si>
  <si>
    <t>итого</t>
  </si>
  <si>
    <t>МБОУ Ясиновская СОШ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</si>
  <si>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</si>
  <si>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</si>
  <si>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</si>
  <si>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</si>
  <si>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</si>
  <si>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</si>
  <si>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</si>
  <si>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</si>
  <si>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</si>
  <si>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</si>
  <si>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</si>
  <si>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</si>
  <si>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</si>
  <si>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</si>
  <si>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</si>
  <si>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</si>
  <si>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290 в т.ч.</t>
  </si>
  <si>
    <t>питание</t>
  </si>
  <si>
    <t>налог на прибыль</t>
  </si>
  <si>
    <t>пени</t>
  </si>
  <si>
    <t>аренда (хозтовары)</t>
  </si>
  <si>
    <t xml:space="preserve">340 в т.ч. </t>
  </si>
  <si>
    <t>Всего расход аренда</t>
  </si>
  <si>
    <t>Остаток аренда</t>
  </si>
  <si>
    <t>ДОП.ПИТАНИЕ Финансирование</t>
  </si>
  <si>
    <t>АРЕНДА Поступление</t>
  </si>
  <si>
    <t>Остаток доп.питание</t>
  </si>
  <si>
    <t>ВСЕГО поступление внебюджет</t>
  </si>
  <si>
    <t>ВСЕГО расход внебюджет</t>
  </si>
  <si>
    <t>ВСЕГО остаток внебюджет</t>
  </si>
  <si>
    <t>остаток на счете на 01.01.2018 год по доп.питанию</t>
  </si>
  <si>
    <t>Информация о расходовании внебюджетных средств  за январь-декабрь  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</si>
</sst>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0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83" fontId="5" fillId="0" borderId="11" xfId="0" applyNumberFormat="1" applyFont="1" applyFill="1" applyBorder="1" applyAlignment="1">
      <alignment horizontal="right" wrapText="1"/>
    </xf>
    <xf numFmtId="184" fontId="5" fillId="33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horizontal="right" wrapText="1"/>
    </xf>
    <xf numFmtId="184" fontId="5" fillId="0" borderId="0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183" fontId="5" fillId="34" borderId="10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184" fontId="5" fillId="34" borderId="11" xfId="0" applyNumberFormat="1" applyFont="1" applyFill="1" applyBorder="1" applyAlignment="1">
      <alignment wrapText="1"/>
    </xf>
    <xf numFmtId="183" fontId="5" fillId="34" borderId="11" xfId="0" applyNumberFormat="1" applyFont="1" applyFill="1" applyBorder="1" applyAlignment="1">
      <alignment wrapText="1"/>
    </xf>
    <xf numFmtId="183" fontId="5" fillId="34" borderId="11" xfId="0" applyNumberFormat="1" applyFont="1" applyFill="1" applyBorder="1" applyAlignment="1">
      <alignment horizontal="right" wrapText="1"/>
    </xf>
    <xf numFmtId="184" fontId="6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3" fontId="6" fillId="34" borderId="11" xfId="0" applyNumberFormat="1" applyFont="1" applyFill="1" applyBorder="1" applyAlignment="1">
      <alignment horizontal="right" wrapText="1"/>
    </xf>
    <xf numFmtId="183" fontId="5" fillId="35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5" fillId="35" borderId="11" xfId="0" applyNumberFormat="1" applyFont="1" applyFill="1" applyBorder="1" applyAlignment="1">
      <alignment wrapText="1"/>
    </xf>
    <xf numFmtId="183" fontId="5" fillId="36" borderId="11" xfId="0" applyNumberFormat="1" applyFont="1" applyFill="1" applyBorder="1" applyAlignment="1">
      <alignment horizontal="right" wrapText="1"/>
    </xf>
    <xf numFmtId="184" fontId="5" fillId="36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view="pageBreakPreview" zoomScale="75" zoomScaleNormal="50" zoomScaleSheetLayoutView="75" zoomScalePageLayoutView="0" workbookViewId="0" topLeftCell="A1">
      <selection activeCell="M17" sqref="M17"/>
    </sheetView>
  </sheetViews>
  <sheetFormatPr defaultColWidth="9.140625" defaultRowHeight="12.75"/>
  <cols>
    <col min="1" max="1" width="31.00390625" style="7" customWidth="1"/>
    <col min="2" max="2" width="16.140625" style="3" customWidth="1"/>
    <col min="3" max="3" width="17.00390625" style="3" customWidth="1"/>
    <col min="4" max="4" width="16.57421875" style="3" customWidth="1"/>
    <col min="5" max="5" width="17.7109375" style="3" customWidth="1"/>
    <col min="6" max="6" width="17.8515625" style="3" customWidth="1"/>
    <col min="7" max="7" width="18.57421875" style="3" customWidth="1"/>
    <col min="8" max="8" width="18.00390625" style="3" customWidth="1"/>
    <col min="9" max="9" width="18.8515625" style="3" customWidth="1"/>
    <col min="10" max="10" width="21.421875" style="3" customWidth="1"/>
    <col min="11" max="11" width="19.140625" style="3" customWidth="1"/>
    <col min="12" max="12" width="19.00390625" style="3" customWidth="1"/>
    <col min="13" max="13" width="18.7109375" style="3" customWidth="1"/>
    <col min="14" max="14" width="19.7109375" style="3" customWidth="1"/>
    <col min="15" max="15" width="34.28125" style="2" customWidth="1"/>
    <col min="16" max="16384" width="9.140625" style="2" customWidth="1"/>
  </cols>
  <sheetData>
    <row r="1" spans="1:14" ht="54.75" customHeight="1">
      <c r="A1" s="39" t="s">
        <v>34</v>
      </c>
      <c r="B1" s="3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.75" customHeight="1">
      <c r="A2" s="37" t="s">
        <v>2</v>
      </c>
      <c r="B2" s="3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5" s="4" customFormat="1" ht="31.5" customHeight="1">
      <c r="A3" s="9"/>
      <c r="B3" s="11" t="s">
        <v>3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2" t="s">
        <v>1</v>
      </c>
      <c r="O3" s="9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4" customFormat="1" ht="41.25" customHeight="1">
      <c r="A4" s="23" t="s">
        <v>28</v>
      </c>
      <c r="B4" s="24">
        <v>0</v>
      </c>
      <c r="C4" s="24">
        <v>2154.03</v>
      </c>
      <c r="D4" s="24"/>
      <c r="E4" s="24"/>
      <c r="F4" s="24">
        <v>604</v>
      </c>
      <c r="G4" s="24">
        <v>2154.03</v>
      </c>
      <c r="H4" s="24"/>
      <c r="I4" s="24"/>
      <c r="J4" s="24">
        <v>2154.03</v>
      </c>
      <c r="K4" s="24"/>
      <c r="L4" s="24"/>
      <c r="M4" s="24">
        <v>2154.03</v>
      </c>
      <c r="N4" s="25">
        <f>SUM(B4:M4)</f>
        <v>9220.12</v>
      </c>
      <c r="O4" s="23" t="s">
        <v>28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0" customFormat="1" ht="31.5" customHeight="1">
      <c r="A5" s="26" t="s">
        <v>19</v>
      </c>
      <c r="B5" s="24">
        <f>B6+B7</f>
        <v>0</v>
      </c>
      <c r="C5" s="24">
        <f aca="true" t="shared" si="0" ref="C5:K5">C6+C7</f>
        <v>133</v>
      </c>
      <c r="D5" s="24">
        <f t="shared" si="0"/>
        <v>0</v>
      </c>
      <c r="E5" s="24">
        <f t="shared" si="0"/>
        <v>440.77</v>
      </c>
      <c r="F5" s="24">
        <f t="shared" si="0"/>
        <v>0</v>
      </c>
      <c r="G5" s="24">
        <f t="shared" si="0"/>
        <v>551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442.65</v>
      </c>
      <c r="L5" s="24">
        <f>L6+L7</f>
        <v>0</v>
      </c>
      <c r="M5" s="24">
        <f>M6+M7</f>
        <v>431</v>
      </c>
      <c r="N5" s="24">
        <f>N6+N7</f>
        <v>1998.42</v>
      </c>
      <c r="O5" s="26" t="s">
        <v>19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10" customFormat="1" ht="31.5" customHeight="1">
      <c r="A6" s="27" t="s">
        <v>22</v>
      </c>
      <c r="B6" s="24"/>
      <c r="C6" s="24">
        <f>112.42+20.58</f>
        <v>133</v>
      </c>
      <c r="D6" s="28"/>
      <c r="E6" s="28">
        <f>9.64+0.01+0.12</f>
        <v>9.77</v>
      </c>
      <c r="F6" s="28"/>
      <c r="G6" s="28"/>
      <c r="H6" s="28"/>
      <c r="I6" s="24"/>
      <c r="J6" s="24"/>
      <c r="K6" s="24">
        <f>11.65</f>
        <v>11.65</v>
      </c>
      <c r="L6" s="24"/>
      <c r="M6" s="24"/>
      <c r="N6" s="25">
        <f>SUM(B6:M6)</f>
        <v>154.42000000000002</v>
      </c>
      <c r="O6" s="27" t="s">
        <v>22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6" customFormat="1" ht="30" customHeight="1">
      <c r="A7" s="27" t="s">
        <v>21</v>
      </c>
      <c r="B7" s="28"/>
      <c r="C7" s="28"/>
      <c r="D7" s="28"/>
      <c r="E7" s="28">
        <f>65+366</f>
        <v>431</v>
      </c>
      <c r="F7" s="28"/>
      <c r="G7" s="28">
        <f>82+469</f>
        <v>551</v>
      </c>
      <c r="H7" s="28"/>
      <c r="I7" s="28"/>
      <c r="J7" s="28"/>
      <c r="K7" s="28">
        <f>65+366</f>
        <v>431</v>
      </c>
      <c r="L7" s="28"/>
      <c r="M7" s="28">
        <f>65+366</f>
        <v>431</v>
      </c>
      <c r="N7" s="25">
        <f>B7+C7+D7+E7+F7+G7+H7+I7+J7+K7+L7+M7</f>
        <v>1844</v>
      </c>
      <c r="O7" s="27" t="s">
        <v>21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10" customFormat="1" ht="30" customHeight="1">
      <c r="A8" s="29" t="s">
        <v>24</v>
      </c>
      <c r="B8" s="24">
        <f>B9</f>
        <v>0</v>
      </c>
      <c r="C8" s="24">
        <f aca="true" t="shared" si="1" ref="C8:M8">C9</f>
        <v>0</v>
      </c>
      <c r="D8" s="24">
        <f t="shared" si="1"/>
        <v>0</v>
      </c>
      <c r="E8" s="24">
        <f t="shared" si="1"/>
        <v>0</v>
      </c>
      <c r="F8" s="24">
        <f t="shared" si="1"/>
        <v>0</v>
      </c>
      <c r="G8" s="24">
        <f t="shared" si="1"/>
        <v>3787.29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24">
        <f t="shared" si="1"/>
        <v>3434.41</v>
      </c>
      <c r="N8" s="25">
        <f>B8+C8+D8+E8+F8+G8+H8+I8+J8+K8+L8+M8</f>
        <v>7221.7</v>
      </c>
      <c r="O8" s="29" t="s">
        <v>24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6" customFormat="1" ht="37.5" customHeight="1">
      <c r="A9" s="30" t="s">
        <v>23</v>
      </c>
      <c r="B9" s="28"/>
      <c r="C9" s="28"/>
      <c r="D9" s="28"/>
      <c r="E9" s="28"/>
      <c r="F9" s="28"/>
      <c r="G9" s="28">
        <v>3787.29</v>
      </c>
      <c r="H9" s="28"/>
      <c r="I9" s="28"/>
      <c r="J9" s="28"/>
      <c r="K9" s="28"/>
      <c r="L9" s="28"/>
      <c r="M9" s="28">
        <f>3434.41</f>
        <v>3434.41</v>
      </c>
      <c r="N9" s="25">
        <f>B9+C9+D9+E9+F9+G9+H9+I9+J9+K9+L9+M9</f>
        <v>7221.7</v>
      </c>
      <c r="O9" s="30" t="s">
        <v>23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6" customFormat="1" ht="37.5" customHeight="1">
      <c r="A10" s="27" t="s">
        <v>25</v>
      </c>
      <c r="B10" s="24">
        <f>B5+B8</f>
        <v>0</v>
      </c>
      <c r="C10" s="24">
        <f aca="true" t="shared" si="2" ref="C10:M10">C5+C8</f>
        <v>133</v>
      </c>
      <c r="D10" s="24">
        <f t="shared" si="2"/>
        <v>0</v>
      </c>
      <c r="E10" s="24">
        <f t="shared" si="2"/>
        <v>440.77</v>
      </c>
      <c r="F10" s="24">
        <f t="shared" si="2"/>
        <v>0</v>
      </c>
      <c r="G10" s="24">
        <f t="shared" si="2"/>
        <v>4338.29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442.65</v>
      </c>
      <c r="L10" s="24">
        <f t="shared" si="2"/>
        <v>0</v>
      </c>
      <c r="M10" s="24">
        <f t="shared" si="2"/>
        <v>3865.41</v>
      </c>
      <c r="N10" s="24">
        <f>N5+N8</f>
        <v>9220.119999999999</v>
      </c>
      <c r="O10" s="27" t="s">
        <v>25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6" customFormat="1" ht="37.5" customHeight="1">
      <c r="A11" s="27" t="s">
        <v>26</v>
      </c>
      <c r="B11" s="24">
        <f>B4-B10</f>
        <v>0</v>
      </c>
      <c r="C11" s="24">
        <f>B11+C4-C10</f>
        <v>2021.0300000000002</v>
      </c>
      <c r="D11" s="24">
        <f aca="true" t="shared" si="3" ref="D11:M11">C11+D4-D10</f>
        <v>2021.0300000000002</v>
      </c>
      <c r="E11" s="24">
        <f t="shared" si="3"/>
        <v>1580.2600000000002</v>
      </c>
      <c r="F11" s="24">
        <f t="shared" si="3"/>
        <v>2184.26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24">
        <f t="shared" si="3"/>
        <v>2154.03</v>
      </c>
      <c r="K11" s="24">
        <f t="shared" si="3"/>
        <v>1711.38</v>
      </c>
      <c r="L11" s="24">
        <f t="shared" si="3"/>
        <v>1711.38</v>
      </c>
      <c r="M11" s="24">
        <f t="shared" si="3"/>
        <v>0</v>
      </c>
      <c r="N11" s="24">
        <f>N4-N10</f>
        <v>0</v>
      </c>
      <c r="O11" s="27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6" customFormat="1" ht="37.5" customHeight="1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6" customFormat="1" ht="37.5" customHeight="1">
      <c r="A13" s="35" t="s">
        <v>33</v>
      </c>
      <c r="B13" s="36">
        <v>500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5"/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6" customFormat="1" ht="37.5" customHeight="1">
      <c r="A14" s="31" t="s">
        <v>27</v>
      </c>
      <c r="B14" s="32">
        <v>19630</v>
      </c>
      <c r="C14" s="32">
        <v>28250</v>
      </c>
      <c r="D14" s="32">
        <v>30494</v>
      </c>
      <c r="E14" s="32">
        <v>28010</v>
      </c>
      <c r="F14" s="32">
        <v>17520</v>
      </c>
      <c r="G14" s="32">
        <v>0</v>
      </c>
      <c r="H14" s="32"/>
      <c r="I14" s="32">
        <v>17525</v>
      </c>
      <c r="J14" s="32">
        <v>62730</v>
      </c>
      <c r="K14" s="32">
        <v>35350</v>
      </c>
      <c r="L14" s="32">
        <v>44990</v>
      </c>
      <c r="M14" s="32">
        <f>33620</f>
        <v>33620</v>
      </c>
      <c r="N14" s="33">
        <f>SUM(B14:M14)</f>
        <v>318119</v>
      </c>
      <c r="O14" s="31" t="s">
        <v>27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" customFormat="1" ht="25.5" customHeight="1">
      <c r="A15" s="34" t="s">
        <v>0</v>
      </c>
      <c r="B15" s="32">
        <f>B16</f>
        <v>1232</v>
      </c>
      <c r="C15" s="32">
        <f>C16</f>
        <v>13892.1</v>
      </c>
      <c r="D15" s="32">
        <f aca="true" t="shared" si="4" ref="D15:M15">D16</f>
        <v>29520.12</v>
      </c>
      <c r="E15" s="32">
        <f t="shared" si="4"/>
        <v>26313.9</v>
      </c>
      <c r="F15" s="32">
        <f t="shared" si="4"/>
        <v>34442.7</v>
      </c>
      <c r="G15" s="32">
        <f t="shared" si="4"/>
        <v>7531.3</v>
      </c>
      <c r="H15" s="32">
        <f t="shared" si="4"/>
        <v>0</v>
      </c>
      <c r="I15" s="32">
        <f t="shared" si="4"/>
        <v>0</v>
      </c>
      <c r="J15" s="32">
        <f t="shared" si="4"/>
        <v>40736.82</v>
      </c>
      <c r="K15" s="32">
        <f t="shared" si="4"/>
        <v>51556.66</v>
      </c>
      <c r="L15" s="32">
        <f t="shared" si="4"/>
        <v>49835.42</v>
      </c>
      <c r="M15" s="32">
        <f t="shared" si="4"/>
        <v>63557.98</v>
      </c>
      <c r="N15" s="33">
        <f>B15+C15+D15+E15+F15+G15+H15+I15+J15+K15+L15+M15</f>
        <v>318619</v>
      </c>
      <c r="O15" s="34" t="s"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5" customHeight="1">
      <c r="A16" s="31" t="s">
        <v>20</v>
      </c>
      <c r="B16" s="32">
        <v>1232</v>
      </c>
      <c r="C16" s="32">
        <v>13892.1</v>
      </c>
      <c r="D16" s="32">
        <v>29520.12</v>
      </c>
      <c r="E16" s="32">
        <v>26313.9</v>
      </c>
      <c r="F16" s="32">
        <v>34442.7</v>
      </c>
      <c r="G16" s="32">
        <f>7531.3</f>
        <v>7531.3</v>
      </c>
      <c r="H16" s="32"/>
      <c r="I16" s="32"/>
      <c r="J16" s="32">
        <v>40736.82</v>
      </c>
      <c r="K16" s="32">
        <f>51556.66</f>
        <v>51556.66</v>
      </c>
      <c r="L16" s="32">
        <v>49835.42</v>
      </c>
      <c r="M16" s="32">
        <f>63557.98</f>
        <v>63557.98</v>
      </c>
      <c r="N16" s="33">
        <f>B16+C16+D16+E16+F16+G16+H16+I16+J16+K16+L16+M16</f>
        <v>318619</v>
      </c>
      <c r="O16" s="31" t="s">
        <v>20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8.5" customHeight="1">
      <c r="A17" s="31" t="s">
        <v>29</v>
      </c>
      <c r="B17" s="32">
        <f>B14-B15+B13</f>
        <v>18898</v>
      </c>
      <c r="C17" s="32">
        <f>B17+C14-C15</f>
        <v>33255.9</v>
      </c>
      <c r="D17" s="32">
        <f aca="true" t="shared" si="5" ref="D17:M17">C17+D14-D15</f>
        <v>34229.78</v>
      </c>
      <c r="E17" s="32">
        <f t="shared" si="5"/>
        <v>35925.88</v>
      </c>
      <c r="F17" s="32">
        <f t="shared" si="5"/>
        <v>19003.18</v>
      </c>
      <c r="G17" s="32">
        <f t="shared" si="5"/>
        <v>11471.880000000001</v>
      </c>
      <c r="H17" s="32">
        <f t="shared" si="5"/>
        <v>11471.880000000001</v>
      </c>
      <c r="I17" s="32">
        <f t="shared" si="5"/>
        <v>28996.88</v>
      </c>
      <c r="J17" s="32">
        <f t="shared" si="5"/>
        <v>50990.060000000005</v>
      </c>
      <c r="K17" s="32">
        <f t="shared" si="5"/>
        <v>34783.399999999994</v>
      </c>
      <c r="L17" s="32">
        <f t="shared" si="5"/>
        <v>29937.979999999996</v>
      </c>
      <c r="M17" s="32">
        <f t="shared" si="5"/>
        <v>0</v>
      </c>
      <c r="N17" s="33">
        <f>N14+B13-N15</f>
        <v>0</v>
      </c>
      <c r="O17" s="31" t="s">
        <v>29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10" customFormat="1" ht="34.5" customHeight="1">
      <c r="A18" s="3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0" customFormat="1" ht="57.75" customHeight="1">
      <c r="A19" s="22" t="s">
        <v>30</v>
      </c>
      <c r="B19" s="18">
        <f>B4+B14</f>
        <v>19630</v>
      </c>
      <c r="C19" s="18">
        <f aca="true" t="shared" si="6" ref="C19:N19">C4+C14</f>
        <v>30404.03</v>
      </c>
      <c r="D19" s="18">
        <f t="shared" si="6"/>
        <v>30494</v>
      </c>
      <c r="E19" s="18">
        <f t="shared" si="6"/>
        <v>28010</v>
      </c>
      <c r="F19" s="18">
        <f t="shared" si="6"/>
        <v>18124</v>
      </c>
      <c r="G19" s="18">
        <f t="shared" si="6"/>
        <v>2154.03</v>
      </c>
      <c r="H19" s="18">
        <f t="shared" si="6"/>
        <v>0</v>
      </c>
      <c r="I19" s="18">
        <f t="shared" si="6"/>
        <v>17525</v>
      </c>
      <c r="J19" s="18">
        <f t="shared" si="6"/>
        <v>64884.03</v>
      </c>
      <c r="K19" s="18">
        <f t="shared" si="6"/>
        <v>35350</v>
      </c>
      <c r="L19" s="18">
        <f t="shared" si="6"/>
        <v>44990</v>
      </c>
      <c r="M19" s="18">
        <f t="shared" si="6"/>
        <v>35774.03</v>
      </c>
      <c r="N19" s="18">
        <f t="shared" si="6"/>
        <v>327339.12</v>
      </c>
      <c r="O19" s="22" t="s">
        <v>30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10" customFormat="1" ht="37.5" customHeight="1">
      <c r="A20" s="22" t="s">
        <v>31</v>
      </c>
      <c r="B20" s="18">
        <f>B10+B15</f>
        <v>1232</v>
      </c>
      <c r="C20" s="18">
        <f aca="true" t="shared" si="7" ref="C20:N20">C10+C15</f>
        <v>14025.1</v>
      </c>
      <c r="D20" s="18">
        <f t="shared" si="7"/>
        <v>29520.12</v>
      </c>
      <c r="E20" s="18">
        <f t="shared" si="7"/>
        <v>26754.670000000002</v>
      </c>
      <c r="F20" s="18">
        <f t="shared" si="7"/>
        <v>34442.7</v>
      </c>
      <c r="G20" s="18">
        <f t="shared" si="7"/>
        <v>11869.59</v>
      </c>
      <c r="H20" s="18">
        <f t="shared" si="7"/>
        <v>0</v>
      </c>
      <c r="I20" s="18">
        <f t="shared" si="7"/>
        <v>0</v>
      </c>
      <c r="J20" s="18">
        <f t="shared" si="7"/>
        <v>40736.82</v>
      </c>
      <c r="K20" s="18">
        <f t="shared" si="7"/>
        <v>51999.310000000005</v>
      </c>
      <c r="L20" s="18">
        <f t="shared" si="7"/>
        <v>49835.42</v>
      </c>
      <c r="M20" s="18">
        <f t="shared" si="7"/>
        <v>67423.39</v>
      </c>
      <c r="N20" s="18">
        <f t="shared" si="7"/>
        <v>327839.12</v>
      </c>
      <c r="O20" s="22" t="s">
        <v>31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10" customFormat="1" ht="37.5" customHeight="1">
      <c r="A21" s="22" t="s">
        <v>32</v>
      </c>
      <c r="B21" s="18">
        <f>B11+B17</f>
        <v>18898</v>
      </c>
      <c r="C21" s="18">
        <f aca="true" t="shared" si="8" ref="C21:M21">C11+C17</f>
        <v>35276.93</v>
      </c>
      <c r="D21" s="18">
        <f t="shared" si="8"/>
        <v>36250.81</v>
      </c>
      <c r="E21" s="18">
        <f t="shared" si="8"/>
        <v>37506.14</v>
      </c>
      <c r="F21" s="18">
        <f t="shared" si="8"/>
        <v>21187.440000000002</v>
      </c>
      <c r="G21" s="18">
        <f t="shared" si="8"/>
        <v>11471.880000000001</v>
      </c>
      <c r="H21" s="18">
        <f t="shared" si="8"/>
        <v>11471.880000000001</v>
      </c>
      <c r="I21" s="18">
        <f t="shared" si="8"/>
        <v>28996.88</v>
      </c>
      <c r="J21" s="18">
        <f t="shared" si="8"/>
        <v>53144.090000000004</v>
      </c>
      <c r="K21" s="18">
        <f t="shared" si="8"/>
        <v>36494.77999999999</v>
      </c>
      <c r="L21" s="18">
        <f t="shared" si="8"/>
        <v>31649.359999999997</v>
      </c>
      <c r="M21" s="18">
        <f t="shared" si="8"/>
        <v>0</v>
      </c>
      <c r="N21" s="18">
        <f>N11+N17</f>
        <v>0</v>
      </c>
      <c r="O21" s="22" t="s">
        <v>32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10" customFormat="1" ht="37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0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" ht="18">
      <c r="A23" s="7" t="s">
        <v>4</v>
      </c>
      <c r="B23" s="16"/>
      <c r="C23" s="19" t="s">
        <v>5</v>
      </c>
    </row>
    <row r="24" spans="2:4" ht="18">
      <c r="B24" s="16"/>
      <c r="C24" s="19"/>
      <c r="D24" s="14"/>
    </row>
    <row r="25" spans="1:3" ht="18">
      <c r="A25" s="7" t="s">
        <v>6</v>
      </c>
      <c r="B25" s="16"/>
      <c r="C25" s="19" t="s">
        <v>7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2018-09-03T08:12:32Z</cp:lastPrinted>
  <dcterms:created xsi:type="dcterms:W3CDTF">1996-10-08T23:32:33Z</dcterms:created>
  <dcterms:modified xsi:type="dcterms:W3CDTF">2018-12-29T09:21:30Z</dcterms:modified>
  <cp:category/>
  <cp:version/>
  <cp:contentType/>
  <cp:contentStatus/>
</cp:coreProperties>
</file>