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ы " sheetId="1" r:id="rId1"/>
  </sheets>
  <definedNames>
    <definedName name="_xlnm.Print_Area" localSheetId="0">'школы '!$A$1:$N$27</definedName>
  </definedNames>
  <calcPr fullCalcOnLoad="1"/>
</workbook>
</file>

<file path=xl/sharedStrings.xml><?xml version="1.0" encoding="utf-8"?>
<sst xmlns="http://schemas.openxmlformats.org/spreadsheetml/2006/main" count="51" uniqueCount="37">
  <si>
    <t>340 в т.ч.</t>
  </si>
  <si>
    <t>итого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</si>
  <si>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</si>
  <si>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</si>
  <si>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</si>
  <si>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</si>
  <si>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</si>
  <si>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</si>
  <si>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</si>
  <si>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</si>
  <si>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</si>
  <si>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</si>
  <si>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</si>
  <si>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</si>
  <si>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</si>
  <si>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</si>
  <si>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</si>
  <si>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</si>
  <si>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</si>
  <si>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290 в т.ч.</t>
  </si>
  <si>
    <t>питание</t>
  </si>
  <si>
    <t>налог на прибыль</t>
  </si>
  <si>
    <t>пени</t>
  </si>
  <si>
    <t xml:space="preserve">340 в т.ч. </t>
  </si>
  <si>
    <t>Всего расход аренда</t>
  </si>
  <si>
    <t>Остаток аренда</t>
  </si>
  <si>
    <t>ДОП.ПИТАНИЕ Финансирование</t>
  </si>
  <si>
    <t>АРЕНДА Поступление</t>
  </si>
  <si>
    <t>Остаток доп.питание</t>
  </si>
  <si>
    <t>ВСЕГО поступление внебюджет</t>
  </si>
  <si>
    <t>ВСЕГО расход внебюджет</t>
  </si>
  <si>
    <t>ВСЕГО остаток внебюджет</t>
  </si>
  <si>
    <t>остаток на счете на 01.01.2019 год по доп.питанию</t>
  </si>
  <si>
    <t>аренда (инфо стенд)</t>
  </si>
  <si>
    <t>пени Энергосбыт</t>
  </si>
  <si>
    <t>пени налоги</t>
  </si>
  <si>
    <t>Информация о расходовании внебюджетных средств  за январь-декабрь 2020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</si>
</sst>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 wrapText="1"/>
    </xf>
    <xf numFmtId="184" fontId="5" fillId="33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183" fontId="5" fillId="34" borderId="10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184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horizontal="right" wrapText="1"/>
    </xf>
    <xf numFmtId="184" fontId="6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3" fontId="6" fillId="34" borderId="11" xfId="0" applyNumberFormat="1" applyFont="1" applyFill="1" applyBorder="1" applyAlignment="1">
      <alignment horizontal="right" wrapText="1"/>
    </xf>
    <xf numFmtId="183" fontId="5" fillId="35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5" fillId="35" borderId="11" xfId="0" applyNumberFormat="1" applyFont="1" applyFill="1" applyBorder="1" applyAlignment="1">
      <alignment wrapText="1"/>
    </xf>
    <xf numFmtId="183" fontId="5" fillId="36" borderId="11" xfId="0" applyNumberFormat="1" applyFont="1" applyFill="1" applyBorder="1" applyAlignment="1">
      <alignment horizontal="right" wrapText="1"/>
    </xf>
    <xf numFmtId="184" fontId="5" fillId="36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="75" zoomScaleNormal="50" zoomScaleSheetLayoutView="75" zoomScalePageLayoutView="0" workbookViewId="0" topLeftCell="E1">
      <selection activeCell="K6" sqref="K6:M6"/>
    </sheetView>
  </sheetViews>
  <sheetFormatPr defaultColWidth="9.140625" defaultRowHeight="12.75"/>
  <cols>
    <col min="1" max="1" width="31.00390625" style="7" customWidth="1"/>
    <col min="2" max="2" width="16.140625" style="3" customWidth="1"/>
    <col min="3" max="3" width="16.421875" style="3" customWidth="1"/>
    <col min="4" max="4" width="19.8515625" style="3" customWidth="1"/>
    <col min="5" max="5" width="16.00390625" style="3" customWidth="1"/>
    <col min="6" max="6" width="16.140625" style="3" customWidth="1"/>
    <col min="7" max="7" width="16.57421875" style="3" customWidth="1"/>
    <col min="8" max="8" width="17.8515625" style="3" customWidth="1"/>
    <col min="9" max="9" width="15.7109375" style="3" customWidth="1"/>
    <col min="10" max="10" width="16.8515625" style="3" customWidth="1"/>
    <col min="11" max="11" width="16.7109375" style="3" customWidth="1"/>
    <col min="12" max="12" width="20.28125" style="3" customWidth="1"/>
    <col min="13" max="13" width="21.8515625" style="3" customWidth="1"/>
    <col min="14" max="14" width="19.7109375" style="3" customWidth="1"/>
    <col min="15" max="15" width="34.28125" style="2" customWidth="1"/>
    <col min="16" max="16384" width="9.140625" style="2" customWidth="1"/>
  </cols>
  <sheetData>
    <row r="1" spans="1:14" ht="54.75" customHeight="1">
      <c r="A1" s="39" t="s">
        <v>36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.75" customHeight="1">
      <c r="A2" s="37" t="s">
        <v>2</v>
      </c>
      <c r="B2" s="3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" s="4" customFormat="1" ht="31.5" customHeight="1">
      <c r="A3" s="9"/>
      <c r="B3" s="11" t="s">
        <v>3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2" t="s">
        <v>1</v>
      </c>
      <c r="O3" s="9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4" customFormat="1" ht="41.25" customHeight="1">
      <c r="A4" s="23" t="s">
        <v>27</v>
      </c>
      <c r="B4" s="24">
        <v>0</v>
      </c>
      <c r="C4" s="24"/>
      <c r="D4" s="24">
        <v>2314.05</v>
      </c>
      <c r="E4" s="24"/>
      <c r="F4" s="24"/>
      <c r="G4" s="24"/>
      <c r="H4" s="24"/>
      <c r="I4" s="24"/>
      <c r="J4" s="24">
        <v>6942.15</v>
      </c>
      <c r="K4" s="24"/>
      <c r="L4" s="24"/>
      <c r="M4" s="24"/>
      <c r="N4" s="25">
        <f>SUM(B4:M4)</f>
        <v>9256.2</v>
      </c>
      <c r="O4" s="23" t="s">
        <v>27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41.25" customHeight="1">
      <c r="A5" s="23">
        <v>226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>SUM(B5:M5)</f>
        <v>0</v>
      </c>
      <c r="O5" s="2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0" customFormat="1" ht="31.5" customHeight="1">
      <c r="A6" s="26" t="s">
        <v>19</v>
      </c>
      <c r="B6" s="24">
        <f>B7+B8</f>
        <v>0</v>
      </c>
      <c r="C6" s="24">
        <f aca="true" t="shared" si="0" ref="C6:K6">C7+C8</f>
        <v>0</v>
      </c>
      <c r="D6" s="24">
        <f t="shared" si="0"/>
        <v>0.01</v>
      </c>
      <c r="E6" s="24">
        <f>E7+E8+E9</f>
        <v>462.34</v>
      </c>
      <c r="F6" s="24">
        <f aca="true" t="shared" si="1" ref="F6:L6">F7+F8+F9</f>
        <v>0</v>
      </c>
      <c r="G6" s="24">
        <f t="shared" si="1"/>
        <v>0</v>
      </c>
      <c r="H6" s="24">
        <f t="shared" si="1"/>
        <v>0</v>
      </c>
      <c r="I6" s="24">
        <f t="shared" si="1"/>
        <v>2.57</v>
      </c>
      <c r="J6" s="24">
        <f t="shared" si="1"/>
        <v>0</v>
      </c>
      <c r="K6" s="24">
        <f t="shared" si="1"/>
        <v>1390</v>
      </c>
      <c r="L6" s="24">
        <f>L7+L8+L9</f>
        <v>0</v>
      </c>
      <c r="M6" s="24">
        <f>M7+M8+M9</f>
        <v>0</v>
      </c>
      <c r="N6" s="24">
        <f>N7+N8+N9</f>
        <v>1854.92</v>
      </c>
      <c r="O6" s="26" t="s">
        <v>19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0" customFormat="1" ht="31.5" customHeight="1">
      <c r="A7" s="27" t="s">
        <v>34</v>
      </c>
      <c r="B7" s="24"/>
      <c r="C7" s="24"/>
      <c r="D7" s="28">
        <v>0.01</v>
      </c>
      <c r="E7" s="28"/>
      <c r="F7" s="28"/>
      <c r="G7" s="28"/>
      <c r="H7" s="28"/>
      <c r="I7" s="24"/>
      <c r="J7" s="24"/>
      <c r="K7" s="24"/>
      <c r="L7" s="24"/>
      <c r="M7" s="24"/>
      <c r="N7" s="25">
        <f>SUM(B7:M7)</f>
        <v>0.01</v>
      </c>
      <c r="O7" s="27" t="s">
        <v>22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" customFormat="1" ht="30" customHeight="1">
      <c r="A8" s="27" t="s">
        <v>21</v>
      </c>
      <c r="B8" s="28"/>
      <c r="C8" s="28"/>
      <c r="D8" s="28"/>
      <c r="E8" s="28">
        <f>69+393</f>
        <v>462</v>
      </c>
      <c r="F8" s="28"/>
      <c r="G8" s="28"/>
      <c r="H8" s="28"/>
      <c r="I8" s="28"/>
      <c r="J8" s="28"/>
      <c r="K8" s="28">
        <f>209+1181</f>
        <v>1390</v>
      </c>
      <c r="L8" s="28"/>
      <c r="M8" s="28"/>
      <c r="N8" s="25">
        <f>SUM(B8:M8)</f>
        <v>1852</v>
      </c>
      <c r="O8" s="27" t="s">
        <v>21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6" customFormat="1" ht="30" customHeight="1">
      <c r="A9" s="27" t="s">
        <v>35</v>
      </c>
      <c r="B9" s="28"/>
      <c r="C9" s="28"/>
      <c r="D9" s="28"/>
      <c r="E9" s="28">
        <v>0.34</v>
      </c>
      <c r="F9" s="28"/>
      <c r="G9" s="28"/>
      <c r="H9" s="28"/>
      <c r="I9" s="28">
        <v>2.57</v>
      </c>
      <c r="J9" s="28"/>
      <c r="K9" s="28"/>
      <c r="L9" s="28"/>
      <c r="M9" s="28"/>
      <c r="N9" s="25">
        <f>SUM(B9:M9)</f>
        <v>2.9099999999999997</v>
      </c>
      <c r="O9" s="27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0" customFormat="1" ht="30" customHeight="1">
      <c r="A10" s="29" t="s">
        <v>23</v>
      </c>
      <c r="B10" s="24">
        <f>B11</f>
        <v>0</v>
      </c>
      <c r="C10" s="24">
        <f aca="true" t="shared" si="2" ref="C10:M10">C11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7401.28</v>
      </c>
      <c r="N10" s="25">
        <f>B10+C10+D10+E10+F10+G10+H10+I10+J10+K10+L10+M10</f>
        <v>7401.28</v>
      </c>
      <c r="O10" s="29" t="s">
        <v>23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7.5" customHeight="1">
      <c r="A11" s="30" t="s">
        <v>33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v>7401.28</v>
      </c>
      <c r="N11" s="25">
        <f>B11+C11+D11+E11+F11+G11+H11+I11+J11+K11+L11+M11</f>
        <v>7401.28</v>
      </c>
      <c r="O11" s="30" t="s">
        <v>33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6" customFormat="1" ht="37.5" customHeight="1">
      <c r="A12" s="27" t="s">
        <v>24</v>
      </c>
      <c r="B12" s="24">
        <f>B6+B10</f>
        <v>0</v>
      </c>
      <c r="C12" s="24">
        <f aca="true" t="shared" si="3" ref="C12:M12">C6+C10</f>
        <v>0</v>
      </c>
      <c r="D12" s="24">
        <f t="shared" si="3"/>
        <v>0.01</v>
      </c>
      <c r="E12" s="24">
        <f>E6+E10+E5</f>
        <v>462.34</v>
      </c>
      <c r="F12" s="24">
        <f t="shared" si="3"/>
        <v>0</v>
      </c>
      <c r="G12" s="24">
        <f t="shared" si="3"/>
        <v>0</v>
      </c>
      <c r="H12" s="24">
        <f t="shared" si="3"/>
        <v>0</v>
      </c>
      <c r="I12" s="24">
        <f t="shared" si="3"/>
        <v>2.57</v>
      </c>
      <c r="J12" s="24">
        <f t="shared" si="3"/>
        <v>0</v>
      </c>
      <c r="K12" s="24">
        <f t="shared" si="3"/>
        <v>1390</v>
      </c>
      <c r="L12" s="24">
        <f t="shared" si="3"/>
        <v>0</v>
      </c>
      <c r="M12" s="24">
        <f t="shared" si="3"/>
        <v>7401.28</v>
      </c>
      <c r="N12" s="24">
        <f>N6+N10+N5</f>
        <v>9256.2</v>
      </c>
      <c r="O12" s="27" t="s">
        <v>24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6" customFormat="1" ht="37.5" customHeight="1">
      <c r="A13" s="27" t="s">
        <v>25</v>
      </c>
      <c r="B13" s="24">
        <f>B4-B12</f>
        <v>0</v>
      </c>
      <c r="C13" s="24">
        <f>B13+C4-C12</f>
        <v>0</v>
      </c>
      <c r="D13" s="24">
        <f aca="true" t="shared" si="4" ref="D13:M13">C13+D4-D12</f>
        <v>2314.04</v>
      </c>
      <c r="E13" s="24">
        <f t="shared" si="4"/>
        <v>1851.7</v>
      </c>
      <c r="F13" s="24">
        <f t="shared" si="4"/>
        <v>1851.7</v>
      </c>
      <c r="G13" s="24">
        <f t="shared" si="4"/>
        <v>1851.7</v>
      </c>
      <c r="H13" s="24">
        <f t="shared" si="4"/>
        <v>1851.7</v>
      </c>
      <c r="I13" s="24">
        <f>H13+I4-I12</f>
        <v>1849.13</v>
      </c>
      <c r="J13" s="24">
        <f t="shared" si="4"/>
        <v>8791.279999999999</v>
      </c>
      <c r="K13" s="24">
        <f t="shared" si="4"/>
        <v>7401.279999999999</v>
      </c>
      <c r="L13" s="24">
        <f t="shared" si="4"/>
        <v>7401.279999999999</v>
      </c>
      <c r="M13" s="24">
        <f t="shared" si="4"/>
        <v>0</v>
      </c>
      <c r="N13" s="24">
        <f>N4-N12</f>
        <v>0</v>
      </c>
      <c r="O13" s="27" t="s">
        <v>25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6" customFormat="1" ht="37.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6" customFormat="1" ht="52.5" customHeight="1">
      <c r="A15" s="35" t="s">
        <v>32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5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6" customFormat="1" ht="37.5" customHeight="1">
      <c r="A16" s="31" t="s">
        <v>26</v>
      </c>
      <c r="B16" s="32">
        <v>40210</v>
      </c>
      <c r="C16" s="32">
        <f>32470</f>
        <v>32470</v>
      </c>
      <c r="D16" s="32">
        <v>26490</v>
      </c>
      <c r="E16" s="32"/>
      <c r="F16" s="32"/>
      <c r="G16" s="32"/>
      <c r="H16" s="32"/>
      <c r="I16" s="32"/>
      <c r="J16" s="32">
        <v>38880</v>
      </c>
      <c r="K16" s="32">
        <v>21120</v>
      </c>
      <c r="L16" s="32">
        <v>33970</v>
      </c>
      <c r="M16" s="32">
        <v>30795</v>
      </c>
      <c r="N16" s="33">
        <f>SUM(B16:M16)</f>
        <v>223935</v>
      </c>
      <c r="O16" s="31" t="s">
        <v>26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0" customFormat="1" ht="25.5" customHeight="1">
      <c r="A17" s="34" t="s">
        <v>0</v>
      </c>
      <c r="B17" s="32">
        <f>B18</f>
        <v>20022.36</v>
      </c>
      <c r="C17" s="32">
        <f>C18</f>
        <v>42173.96</v>
      </c>
      <c r="D17" s="32">
        <f aca="true" t="shared" si="5" ref="D17:M17">D18</f>
        <v>23989.5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32365.85</v>
      </c>
      <c r="K17" s="32">
        <f t="shared" si="5"/>
        <v>32473.94</v>
      </c>
      <c r="L17" s="32">
        <f t="shared" si="5"/>
        <v>26889.3</v>
      </c>
      <c r="M17" s="32">
        <f t="shared" si="5"/>
        <v>46020.09</v>
      </c>
      <c r="N17" s="33">
        <f>B17+C17+D17+E17+F17+G17+H17+I17+J17+K17+L17+M17</f>
        <v>223935</v>
      </c>
      <c r="O17" s="34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8.5" customHeight="1">
      <c r="A18" s="31" t="s">
        <v>20</v>
      </c>
      <c r="B18" s="32">
        <v>20022.36</v>
      </c>
      <c r="C18" s="32">
        <f>42173.96</f>
        <v>42173.96</v>
      </c>
      <c r="D18" s="32">
        <v>23989.5</v>
      </c>
      <c r="E18" s="32"/>
      <c r="F18" s="32"/>
      <c r="G18" s="32"/>
      <c r="H18" s="32"/>
      <c r="I18" s="32"/>
      <c r="J18" s="32">
        <v>32365.85</v>
      </c>
      <c r="K18" s="32">
        <f>32473.94</f>
        <v>32473.94</v>
      </c>
      <c r="L18" s="32">
        <v>26889.3</v>
      </c>
      <c r="M18" s="32">
        <v>46020.09</v>
      </c>
      <c r="N18" s="33"/>
      <c r="O18" s="31" t="s">
        <v>20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 customHeight="1">
      <c r="A19" s="31" t="s">
        <v>28</v>
      </c>
      <c r="B19" s="32">
        <f>B16-B17+B15</f>
        <v>20187.64</v>
      </c>
      <c r="C19" s="32">
        <f>B19+C16-C17</f>
        <v>10483.68</v>
      </c>
      <c r="D19" s="32">
        <f aca="true" t="shared" si="6" ref="D19:M19">C19+D16-D17</f>
        <v>12984.18</v>
      </c>
      <c r="E19" s="32">
        <f t="shared" si="6"/>
        <v>12984.18</v>
      </c>
      <c r="F19" s="32">
        <f t="shared" si="6"/>
        <v>12984.18</v>
      </c>
      <c r="G19" s="32">
        <f t="shared" si="6"/>
        <v>12984.18</v>
      </c>
      <c r="H19" s="32">
        <f t="shared" si="6"/>
        <v>12984.18</v>
      </c>
      <c r="I19" s="32">
        <f t="shared" si="6"/>
        <v>12984.18</v>
      </c>
      <c r="J19" s="32">
        <f t="shared" si="6"/>
        <v>19498.33</v>
      </c>
      <c r="K19" s="32">
        <f t="shared" si="6"/>
        <v>8144.390000000003</v>
      </c>
      <c r="L19" s="32">
        <f t="shared" si="6"/>
        <v>15225.09</v>
      </c>
      <c r="M19" s="32">
        <f t="shared" si="6"/>
        <v>0</v>
      </c>
      <c r="N19" s="33">
        <f>N16+B15-N17</f>
        <v>0</v>
      </c>
      <c r="O19" s="31" t="s">
        <v>28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0" customFormat="1" ht="34.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 ht="57.75" customHeight="1">
      <c r="A21" s="22" t="s">
        <v>29</v>
      </c>
      <c r="B21" s="18">
        <f>B4+B16</f>
        <v>40210</v>
      </c>
      <c r="C21" s="18">
        <f aca="true" t="shared" si="7" ref="C21:N21">C4+C16</f>
        <v>32470</v>
      </c>
      <c r="D21" s="18">
        <f t="shared" si="7"/>
        <v>28804.05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18">
        <f t="shared" si="7"/>
        <v>0</v>
      </c>
      <c r="I21" s="18">
        <f t="shared" si="7"/>
        <v>0</v>
      </c>
      <c r="J21" s="18">
        <f t="shared" si="7"/>
        <v>45822.15</v>
      </c>
      <c r="K21" s="18">
        <f t="shared" si="7"/>
        <v>21120</v>
      </c>
      <c r="L21" s="18">
        <f t="shared" si="7"/>
        <v>33970</v>
      </c>
      <c r="M21" s="18">
        <f t="shared" si="7"/>
        <v>30795</v>
      </c>
      <c r="N21" s="18">
        <f t="shared" si="7"/>
        <v>233191.2</v>
      </c>
      <c r="O21" s="22" t="s">
        <v>29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ht="37.5" customHeight="1">
      <c r="A22" s="22" t="s">
        <v>30</v>
      </c>
      <c r="B22" s="18">
        <f>B12+B17</f>
        <v>20022.36</v>
      </c>
      <c r="C22" s="18">
        <f aca="true" t="shared" si="8" ref="C22:N22">C12+C17</f>
        <v>42173.96</v>
      </c>
      <c r="D22" s="18">
        <f t="shared" si="8"/>
        <v>23989.51</v>
      </c>
      <c r="E22" s="18">
        <f t="shared" si="8"/>
        <v>462.34</v>
      </c>
      <c r="F22" s="18">
        <f t="shared" si="8"/>
        <v>0</v>
      </c>
      <c r="G22" s="18">
        <f t="shared" si="8"/>
        <v>0</v>
      </c>
      <c r="H22" s="18">
        <f t="shared" si="8"/>
        <v>0</v>
      </c>
      <c r="I22" s="18">
        <f t="shared" si="8"/>
        <v>2.57</v>
      </c>
      <c r="J22" s="18">
        <f t="shared" si="8"/>
        <v>32365.85</v>
      </c>
      <c r="K22" s="18">
        <f t="shared" si="8"/>
        <v>33863.94</v>
      </c>
      <c r="L22" s="18">
        <f t="shared" si="8"/>
        <v>26889.3</v>
      </c>
      <c r="M22" s="18">
        <f t="shared" si="8"/>
        <v>53421.369999999995</v>
      </c>
      <c r="N22" s="18">
        <f t="shared" si="8"/>
        <v>233191.2</v>
      </c>
      <c r="O22" s="22" t="s">
        <v>30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0" customFormat="1" ht="37.5" customHeight="1">
      <c r="A23" s="22" t="s">
        <v>31</v>
      </c>
      <c r="B23" s="18">
        <f>B13+B19</f>
        <v>20187.64</v>
      </c>
      <c r="C23" s="18">
        <f aca="true" t="shared" si="9" ref="C23:M23">C13+C19</f>
        <v>10483.68</v>
      </c>
      <c r="D23" s="18">
        <f t="shared" si="9"/>
        <v>15298.220000000001</v>
      </c>
      <c r="E23" s="18">
        <f t="shared" si="9"/>
        <v>14835.880000000001</v>
      </c>
      <c r="F23" s="18">
        <f t="shared" si="9"/>
        <v>14835.880000000001</v>
      </c>
      <c r="G23" s="18">
        <f t="shared" si="9"/>
        <v>14835.880000000001</v>
      </c>
      <c r="H23" s="18">
        <f t="shared" si="9"/>
        <v>14835.880000000001</v>
      </c>
      <c r="I23" s="18">
        <f t="shared" si="9"/>
        <v>14833.310000000001</v>
      </c>
      <c r="J23" s="18">
        <f t="shared" si="9"/>
        <v>28289.61</v>
      </c>
      <c r="K23" s="18">
        <f t="shared" si="9"/>
        <v>15545.670000000002</v>
      </c>
      <c r="L23" s="18">
        <f t="shared" si="9"/>
        <v>22626.37</v>
      </c>
      <c r="M23" s="18">
        <f t="shared" si="9"/>
        <v>0</v>
      </c>
      <c r="N23" s="18">
        <f>N13+N19</f>
        <v>0</v>
      </c>
      <c r="O23" s="22" t="s">
        <v>31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0" customFormat="1" ht="37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" ht="18">
      <c r="A25" s="7" t="s">
        <v>4</v>
      </c>
      <c r="B25" s="16"/>
      <c r="C25" s="19" t="s">
        <v>5</v>
      </c>
    </row>
    <row r="26" spans="2:4" ht="18">
      <c r="B26" s="16"/>
      <c r="C26" s="19"/>
      <c r="D26" s="14"/>
    </row>
    <row r="27" spans="1:3" ht="18">
      <c r="A27" s="7" t="s">
        <v>6</v>
      </c>
      <c r="B27" s="16"/>
      <c r="C27" s="19" t="s">
        <v>7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2021-01-08T08:15:11Z</cp:lastPrinted>
  <dcterms:created xsi:type="dcterms:W3CDTF">1996-10-08T23:32:33Z</dcterms:created>
  <dcterms:modified xsi:type="dcterms:W3CDTF">2021-01-08T08:15:16Z</dcterms:modified>
  <cp:category/>
  <cp:version/>
  <cp:contentType/>
  <cp:contentStatus/>
</cp:coreProperties>
</file>