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5440" windowHeight="12435" tabRatio="769" activeTab="4"/>
  </bookViews>
  <sheets>
    <sheet name="Региональное меню" sheetId="21" r:id="rId1"/>
    <sheet name="Диетменю целиакия" sheetId="28" r:id="rId2"/>
    <sheet name="Диетменю фенилкетонурия" sheetId="29" r:id="rId3"/>
    <sheet name="Диетменю сах.диабет" sheetId="30" r:id="rId4"/>
    <sheet name="П и ЭЦ_кор" sheetId="22" r:id="rId5"/>
  </sheets>
  <calcPr calcId="124519" iterate="1"/>
</workbook>
</file>

<file path=xl/calcChain.xml><?xml version="1.0" encoding="utf-8"?>
<calcChain xmlns="http://schemas.openxmlformats.org/spreadsheetml/2006/main">
  <c r="C92" i="28"/>
  <c r="C112" i="29"/>
  <c r="D112"/>
  <c r="E112"/>
  <c r="F112"/>
  <c r="F124"/>
  <c r="G112"/>
  <c r="H112"/>
  <c r="H124"/>
  <c r="I112"/>
  <c r="J112"/>
  <c r="J124"/>
  <c r="K112"/>
  <c r="L112"/>
  <c r="M112"/>
  <c r="M124"/>
  <c r="N112"/>
  <c r="O112"/>
  <c r="C12" i="30"/>
  <c r="D12"/>
  <c r="D24"/>
  <c r="E12"/>
  <c r="F12"/>
  <c r="G12"/>
  <c r="G24"/>
  <c r="H12"/>
  <c r="I12"/>
  <c r="J12"/>
  <c r="K12"/>
  <c r="L12"/>
  <c r="L24"/>
  <c r="M12"/>
  <c r="N12"/>
  <c r="O12"/>
  <c r="C12" i="29"/>
  <c r="D12"/>
  <c r="E12"/>
  <c r="F12"/>
  <c r="G12"/>
  <c r="H12"/>
  <c r="I12"/>
  <c r="J12"/>
  <c r="K12"/>
  <c r="L12"/>
  <c r="M12"/>
  <c r="N12"/>
  <c r="O195" i="30"/>
  <c r="N195"/>
  <c r="M195"/>
  <c r="L195"/>
  <c r="K195"/>
  <c r="J195"/>
  <c r="I195"/>
  <c r="H195"/>
  <c r="G195"/>
  <c r="F195"/>
  <c r="E195"/>
  <c r="D195"/>
  <c r="C195"/>
  <c r="C196"/>
  <c r="O184"/>
  <c r="N184"/>
  <c r="N196"/>
  <c r="M184"/>
  <c r="L184"/>
  <c r="L196"/>
  <c r="K184"/>
  <c r="J184"/>
  <c r="I184"/>
  <c r="H184"/>
  <c r="G184"/>
  <c r="F184"/>
  <c r="E184"/>
  <c r="E196"/>
  <c r="D184"/>
  <c r="C184"/>
  <c r="O175"/>
  <c r="N175"/>
  <c r="N176"/>
  <c r="M175"/>
  <c r="L175"/>
  <c r="K175"/>
  <c r="J175"/>
  <c r="I175"/>
  <c r="H175"/>
  <c r="G175"/>
  <c r="F175"/>
  <c r="F176"/>
  <c r="E175"/>
  <c r="D175"/>
  <c r="C175"/>
  <c r="O167"/>
  <c r="O176"/>
  <c r="N167"/>
  <c r="M167"/>
  <c r="M176"/>
  <c r="L167"/>
  <c r="L176"/>
  <c r="K167"/>
  <c r="J167"/>
  <c r="I167"/>
  <c r="I176"/>
  <c r="H167"/>
  <c r="H176"/>
  <c r="G167"/>
  <c r="F167"/>
  <c r="E167"/>
  <c r="E176"/>
  <c r="D167"/>
  <c r="C167"/>
  <c r="O156"/>
  <c r="N156"/>
  <c r="N157"/>
  <c r="M156"/>
  <c r="L156"/>
  <c r="K156"/>
  <c r="J156"/>
  <c r="J157"/>
  <c r="I156"/>
  <c r="H156"/>
  <c r="G156"/>
  <c r="F156"/>
  <c r="E156"/>
  <c r="D156"/>
  <c r="C156"/>
  <c r="O148"/>
  <c r="N148"/>
  <c r="M148"/>
  <c r="M157"/>
  <c r="L148"/>
  <c r="L157"/>
  <c r="K148"/>
  <c r="K157"/>
  <c r="J148"/>
  <c r="I148"/>
  <c r="H148"/>
  <c r="G148"/>
  <c r="F148"/>
  <c r="E148"/>
  <c r="E157"/>
  <c r="D148"/>
  <c r="D157"/>
  <c r="C148"/>
  <c r="C157"/>
  <c r="O138"/>
  <c r="N138"/>
  <c r="M138"/>
  <c r="L138"/>
  <c r="L139"/>
  <c r="K138"/>
  <c r="J138"/>
  <c r="J139"/>
  <c r="I138"/>
  <c r="H138"/>
  <c r="G138"/>
  <c r="F138"/>
  <c r="E138"/>
  <c r="D138"/>
  <c r="C138"/>
  <c r="O130"/>
  <c r="O139"/>
  <c r="N130"/>
  <c r="M130"/>
  <c r="L130"/>
  <c r="K130"/>
  <c r="K139"/>
  <c r="J130"/>
  <c r="I130"/>
  <c r="H130"/>
  <c r="G130"/>
  <c r="G139"/>
  <c r="F130"/>
  <c r="F139"/>
  <c r="E130"/>
  <c r="E139"/>
  <c r="D130"/>
  <c r="C130"/>
  <c r="C139"/>
  <c r="O122"/>
  <c r="O123"/>
  <c r="N122"/>
  <c r="N123"/>
  <c r="M122"/>
  <c r="L122"/>
  <c r="K122"/>
  <c r="J122"/>
  <c r="J204"/>
  <c r="J205"/>
  <c r="I122"/>
  <c r="H122"/>
  <c r="G122"/>
  <c r="F122"/>
  <c r="E122"/>
  <c r="D122"/>
  <c r="C122"/>
  <c r="C123"/>
  <c r="O111"/>
  <c r="N111"/>
  <c r="M111"/>
  <c r="M123"/>
  <c r="L111"/>
  <c r="L123"/>
  <c r="K111"/>
  <c r="J111"/>
  <c r="I111"/>
  <c r="I123"/>
  <c r="H111"/>
  <c r="G111"/>
  <c r="F111"/>
  <c r="E111"/>
  <c r="D111"/>
  <c r="C111"/>
  <c r="O102"/>
  <c r="N102"/>
  <c r="N103"/>
  <c r="M102"/>
  <c r="L102"/>
  <c r="K102"/>
  <c r="J102"/>
  <c r="I102"/>
  <c r="I103"/>
  <c r="H102"/>
  <c r="G102"/>
  <c r="F102"/>
  <c r="F103"/>
  <c r="E102"/>
  <c r="D102"/>
  <c r="C102"/>
  <c r="O91"/>
  <c r="N91"/>
  <c r="M91"/>
  <c r="L91"/>
  <c r="L103"/>
  <c r="K91"/>
  <c r="K103"/>
  <c r="J91"/>
  <c r="J103"/>
  <c r="I91"/>
  <c r="H91"/>
  <c r="H103"/>
  <c r="G91"/>
  <c r="F91"/>
  <c r="E91"/>
  <c r="D91"/>
  <c r="D103"/>
  <c r="C91"/>
  <c r="C103"/>
  <c r="O81"/>
  <c r="N81"/>
  <c r="M81"/>
  <c r="L81"/>
  <c r="L82"/>
  <c r="K81"/>
  <c r="J81"/>
  <c r="I81"/>
  <c r="H81"/>
  <c r="G81"/>
  <c r="G82"/>
  <c r="F81"/>
  <c r="E81"/>
  <c r="D81"/>
  <c r="C81"/>
  <c r="O70"/>
  <c r="N70"/>
  <c r="M70"/>
  <c r="M82"/>
  <c r="L70"/>
  <c r="K70"/>
  <c r="J70"/>
  <c r="J82"/>
  <c r="I70"/>
  <c r="H70"/>
  <c r="G70"/>
  <c r="F70"/>
  <c r="E70"/>
  <c r="D70"/>
  <c r="C70"/>
  <c r="O60"/>
  <c r="N60"/>
  <c r="N61"/>
  <c r="M60"/>
  <c r="M61"/>
  <c r="L60"/>
  <c r="K60"/>
  <c r="J60"/>
  <c r="I60"/>
  <c r="I61"/>
  <c r="H60"/>
  <c r="G60"/>
  <c r="F60"/>
  <c r="E60"/>
  <c r="E61"/>
  <c r="D60"/>
  <c r="C60"/>
  <c r="O51"/>
  <c r="O61"/>
  <c r="N51"/>
  <c r="M51"/>
  <c r="L51"/>
  <c r="L61"/>
  <c r="K51"/>
  <c r="K61"/>
  <c r="J51"/>
  <c r="I51"/>
  <c r="H51"/>
  <c r="G51"/>
  <c r="G61"/>
  <c r="F51"/>
  <c r="E51"/>
  <c r="D51"/>
  <c r="C51"/>
  <c r="O41"/>
  <c r="N41"/>
  <c r="M41"/>
  <c r="M204"/>
  <c r="M205"/>
  <c r="L41"/>
  <c r="K41"/>
  <c r="J41"/>
  <c r="I41"/>
  <c r="H41"/>
  <c r="G41"/>
  <c r="F41"/>
  <c r="E41"/>
  <c r="E204"/>
  <c r="E205"/>
  <c r="D41"/>
  <c r="C41"/>
  <c r="O33"/>
  <c r="N33"/>
  <c r="M33"/>
  <c r="L33"/>
  <c r="K33"/>
  <c r="J33"/>
  <c r="I33"/>
  <c r="H33"/>
  <c r="H42"/>
  <c r="G33"/>
  <c r="F33"/>
  <c r="E33"/>
  <c r="D33"/>
  <c r="C33"/>
  <c r="O23"/>
  <c r="N23"/>
  <c r="M23"/>
  <c r="L23"/>
  <c r="K23"/>
  <c r="K24"/>
  <c r="J23"/>
  <c r="I23"/>
  <c r="H23"/>
  <c r="G23"/>
  <c r="F23"/>
  <c r="E23"/>
  <c r="D23"/>
  <c r="C23"/>
  <c r="O201" i="29"/>
  <c r="N201"/>
  <c r="N202"/>
  <c r="M201"/>
  <c r="M202"/>
  <c r="L201"/>
  <c r="L210"/>
  <c r="L211"/>
  <c r="K201"/>
  <c r="J201"/>
  <c r="I201"/>
  <c r="H201"/>
  <c r="H202"/>
  <c r="G201"/>
  <c r="F201"/>
  <c r="F210"/>
  <c r="F211"/>
  <c r="E201"/>
  <c r="D201"/>
  <c r="D210"/>
  <c r="D211"/>
  <c r="C201"/>
  <c r="O190"/>
  <c r="N190"/>
  <c r="M190"/>
  <c r="L190"/>
  <c r="K190"/>
  <c r="K202"/>
  <c r="J190"/>
  <c r="I190"/>
  <c r="I202"/>
  <c r="H190"/>
  <c r="G190"/>
  <c r="F190"/>
  <c r="E190"/>
  <c r="D190"/>
  <c r="C190"/>
  <c r="C202"/>
  <c r="O181"/>
  <c r="N181"/>
  <c r="M181"/>
  <c r="L181"/>
  <c r="K181"/>
  <c r="J181"/>
  <c r="I181"/>
  <c r="H181"/>
  <c r="G181"/>
  <c r="F181"/>
  <c r="E181"/>
  <c r="D181"/>
  <c r="C181"/>
  <c r="O173"/>
  <c r="N173"/>
  <c r="M173"/>
  <c r="L173"/>
  <c r="K173"/>
  <c r="J173"/>
  <c r="I173"/>
  <c r="H173"/>
  <c r="G173"/>
  <c r="F173"/>
  <c r="E173"/>
  <c r="D173"/>
  <c r="C173"/>
  <c r="O162"/>
  <c r="N162"/>
  <c r="N163"/>
  <c r="M162"/>
  <c r="L162"/>
  <c r="K162"/>
  <c r="K163"/>
  <c r="J162"/>
  <c r="I162"/>
  <c r="H162"/>
  <c r="H163"/>
  <c r="G162"/>
  <c r="F162"/>
  <c r="F163"/>
  <c r="E162"/>
  <c r="D162"/>
  <c r="C162"/>
  <c r="O151"/>
  <c r="N151"/>
  <c r="M151"/>
  <c r="L151"/>
  <c r="L163"/>
  <c r="K151"/>
  <c r="J151"/>
  <c r="I151"/>
  <c r="H151"/>
  <c r="G151"/>
  <c r="F151"/>
  <c r="E151"/>
  <c r="D151"/>
  <c r="C151"/>
  <c r="O141"/>
  <c r="N141"/>
  <c r="M141"/>
  <c r="L141"/>
  <c r="K141"/>
  <c r="J141"/>
  <c r="I141"/>
  <c r="H141"/>
  <c r="G141"/>
  <c r="F141"/>
  <c r="E141"/>
  <c r="D141"/>
  <c r="C141"/>
  <c r="O133"/>
  <c r="N133"/>
  <c r="M133"/>
  <c r="L133"/>
  <c r="K133"/>
  <c r="J133"/>
  <c r="I133"/>
  <c r="H133"/>
  <c r="G133"/>
  <c r="F133"/>
  <c r="E133"/>
  <c r="D133"/>
  <c r="C133"/>
  <c r="O123"/>
  <c r="N123"/>
  <c r="M123"/>
  <c r="L123"/>
  <c r="K123"/>
  <c r="J123"/>
  <c r="I123"/>
  <c r="H123"/>
  <c r="G123"/>
  <c r="F123"/>
  <c r="E123"/>
  <c r="D123"/>
  <c r="C123"/>
  <c r="O124"/>
  <c r="N124"/>
  <c r="L124"/>
  <c r="I124"/>
  <c r="G124"/>
  <c r="E124"/>
  <c r="C124"/>
  <c r="O102"/>
  <c r="N102"/>
  <c r="M102"/>
  <c r="L102"/>
  <c r="K102"/>
  <c r="J102"/>
  <c r="I102"/>
  <c r="H102"/>
  <c r="G102"/>
  <c r="F102"/>
  <c r="E102"/>
  <c r="D102"/>
  <c r="C102"/>
  <c r="O91"/>
  <c r="O103"/>
  <c r="N91"/>
  <c r="N103"/>
  <c r="M91"/>
  <c r="M103"/>
  <c r="L91"/>
  <c r="L103"/>
  <c r="K91"/>
  <c r="J91"/>
  <c r="J103"/>
  <c r="I91"/>
  <c r="I103"/>
  <c r="H91"/>
  <c r="G91"/>
  <c r="G103"/>
  <c r="F91"/>
  <c r="F103"/>
  <c r="E91"/>
  <c r="E103"/>
  <c r="D91"/>
  <c r="D103"/>
  <c r="C91"/>
  <c r="O81"/>
  <c r="N81"/>
  <c r="M81"/>
  <c r="L81"/>
  <c r="K81"/>
  <c r="J81"/>
  <c r="I81"/>
  <c r="H81"/>
  <c r="G81"/>
  <c r="F81"/>
  <c r="E81"/>
  <c r="D81"/>
  <c r="C81"/>
  <c r="O70"/>
  <c r="N70"/>
  <c r="N82"/>
  <c r="M70"/>
  <c r="L70"/>
  <c r="K70"/>
  <c r="K82"/>
  <c r="J70"/>
  <c r="J82"/>
  <c r="I70"/>
  <c r="I82"/>
  <c r="H70"/>
  <c r="H82"/>
  <c r="G70"/>
  <c r="F70"/>
  <c r="F82"/>
  <c r="E70"/>
  <c r="D70"/>
  <c r="D82"/>
  <c r="C70"/>
  <c r="C82"/>
  <c r="O60"/>
  <c r="N60"/>
  <c r="M60"/>
  <c r="L60"/>
  <c r="K60"/>
  <c r="J60"/>
  <c r="I60"/>
  <c r="H60"/>
  <c r="G60"/>
  <c r="F60"/>
  <c r="E60"/>
  <c r="D60"/>
  <c r="C60"/>
  <c r="O51"/>
  <c r="N51"/>
  <c r="M51"/>
  <c r="L51"/>
  <c r="K51"/>
  <c r="J51"/>
  <c r="I51"/>
  <c r="H51"/>
  <c r="G51"/>
  <c r="F51"/>
  <c r="E51"/>
  <c r="D51"/>
  <c r="C51"/>
  <c r="O41"/>
  <c r="N41"/>
  <c r="M41"/>
  <c r="L41"/>
  <c r="K41"/>
  <c r="J41"/>
  <c r="I41"/>
  <c r="H41"/>
  <c r="G41"/>
  <c r="F41"/>
  <c r="E41"/>
  <c r="D41"/>
  <c r="C41"/>
  <c r="O33"/>
  <c r="O42"/>
  <c r="N33"/>
  <c r="N42"/>
  <c r="M33"/>
  <c r="M42"/>
  <c r="L33"/>
  <c r="L42"/>
  <c r="K33"/>
  <c r="K42"/>
  <c r="J33"/>
  <c r="J42"/>
  <c r="I33"/>
  <c r="H33"/>
  <c r="H42"/>
  <c r="G33"/>
  <c r="G42"/>
  <c r="F33"/>
  <c r="F42"/>
  <c r="E33"/>
  <c r="E42"/>
  <c r="D33"/>
  <c r="C33"/>
  <c r="C42"/>
  <c r="O23"/>
  <c r="N23"/>
  <c r="M23"/>
  <c r="L23"/>
  <c r="K23"/>
  <c r="J23"/>
  <c r="I23"/>
  <c r="H23"/>
  <c r="G23"/>
  <c r="F23"/>
  <c r="E23"/>
  <c r="D23"/>
  <c r="C23"/>
  <c r="O12"/>
  <c r="C12" i="28"/>
  <c r="D12"/>
  <c r="E12"/>
  <c r="F12"/>
  <c r="G12"/>
  <c r="H12"/>
  <c r="I12"/>
  <c r="J12"/>
  <c r="K12"/>
  <c r="L12"/>
  <c r="M12"/>
  <c r="N12"/>
  <c r="O12"/>
  <c r="O201"/>
  <c r="N201"/>
  <c r="M201"/>
  <c r="L201"/>
  <c r="K201"/>
  <c r="J201"/>
  <c r="I201"/>
  <c r="H201"/>
  <c r="G201"/>
  <c r="F201"/>
  <c r="E201"/>
  <c r="D201"/>
  <c r="C201"/>
  <c r="O190"/>
  <c r="O202"/>
  <c r="N190"/>
  <c r="N202"/>
  <c r="M190"/>
  <c r="M202"/>
  <c r="L190"/>
  <c r="L202"/>
  <c r="K190"/>
  <c r="K202"/>
  <c r="J190"/>
  <c r="J202"/>
  <c r="I190"/>
  <c r="I202"/>
  <c r="H190"/>
  <c r="H202"/>
  <c r="G190"/>
  <c r="F190"/>
  <c r="F202"/>
  <c r="E190"/>
  <c r="E202"/>
  <c r="D190"/>
  <c r="D202"/>
  <c r="C190"/>
  <c r="C202"/>
  <c r="O181"/>
  <c r="O182"/>
  <c r="N181"/>
  <c r="M181"/>
  <c r="L181"/>
  <c r="L182"/>
  <c r="K181"/>
  <c r="K182"/>
  <c r="J181"/>
  <c r="J182"/>
  <c r="I181"/>
  <c r="H181"/>
  <c r="G181"/>
  <c r="G210"/>
  <c r="G211"/>
  <c r="G182"/>
  <c r="F181"/>
  <c r="F182"/>
  <c r="E181"/>
  <c r="D181"/>
  <c r="D210"/>
  <c r="D211"/>
  <c r="C181"/>
  <c r="C182"/>
  <c r="O173"/>
  <c r="N173"/>
  <c r="M173"/>
  <c r="L173"/>
  <c r="K173"/>
  <c r="J173"/>
  <c r="I173"/>
  <c r="H173"/>
  <c r="H182"/>
  <c r="G173"/>
  <c r="F173"/>
  <c r="E173"/>
  <c r="D173"/>
  <c r="C173"/>
  <c r="O162"/>
  <c r="N162"/>
  <c r="M162"/>
  <c r="L162"/>
  <c r="K162"/>
  <c r="J162"/>
  <c r="I162"/>
  <c r="H162"/>
  <c r="G162"/>
  <c r="F162"/>
  <c r="E162"/>
  <c r="D162"/>
  <c r="C162"/>
  <c r="O151"/>
  <c r="O163"/>
  <c r="N151"/>
  <c r="N163"/>
  <c r="M151"/>
  <c r="M163"/>
  <c r="L151"/>
  <c r="L163"/>
  <c r="K151"/>
  <c r="J151"/>
  <c r="J163"/>
  <c r="I151"/>
  <c r="I163"/>
  <c r="H151"/>
  <c r="H163"/>
  <c r="G151"/>
  <c r="G163"/>
  <c r="F151"/>
  <c r="F163"/>
  <c r="E151"/>
  <c r="E163"/>
  <c r="D151"/>
  <c r="D163"/>
  <c r="C151"/>
  <c r="C163"/>
  <c r="O141"/>
  <c r="N141"/>
  <c r="M141"/>
  <c r="M142"/>
  <c r="L141"/>
  <c r="K141"/>
  <c r="K142"/>
  <c r="J141"/>
  <c r="I141"/>
  <c r="I142"/>
  <c r="H141"/>
  <c r="G141"/>
  <c r="F141"/>
  <c r="E141"/>
  <c r="D141"/>
  <c r="C141"/>
  <c r="O133"/>
  <c r="O142"/>
  <c r="N133"/>
  <c r="M133"/>
  <c r="L133"/>
  <c r="K133"/>
  <c r="J133"/>
  <c r="I133"/>
  <c r="H133"/>
  <c r="G133"/>
  <c r="G142"/>
  <c r="F133"/>
  <c r="E133"/>
  <c r="E142"/>
  <c r="D133"/>
  <c r="C133"/>
  <c r="C142"/>
  <c r="O123"/>
  <c r="N123"/>
  <c r="M123"/>
  <c r="L123"/>
  <c r="K123"/>
  <c r="J123"/>
  <c r="I123"/>
  <c r="H123"/>
  <c r="G123"/>
  <c r="F123"/>
  <c r="E123"/>
  <c r="D123"/>
  <c r="C123"/>
  <c r="O112"/>
  <c r="N112"/>
  <c r="M112"/>
  <c r="L112"/>
  <c r="K112"/>
  <c r="J112"/>
  <c r="I112"/>
  <c r="H112"/>
  <c r="G112"/>
  <c r="F112"/>
  <c r="E112"/>
  <c r="D112"/>
  <c r="C112"/>
  <c r="O103"/>
  <c r="N103"/>
  <c r="N104"/>
  <c r="M103"/>
  <c r="L103"/>
  <c r="K103"/>
  <c r="J103"/>
  <c r="I103"/>
  <c r="H103"/>
  <c r="G103"/>
  <c r="F103"/>
  <c r="E103"/>
  <c r="D103"/>
  <c r="C103"/>
  <c r="O92"/>
  <c r="O104"/>
  <c r="N92"/>
  <c r="M92"/>
  <c r="M104"/>
  <c r="L92"/>
  <c r="L104"/>
  <c r="K92"/>
  <c r="K104"/>
  <c r="J92"/>
  <c r="I92"/>
  <c r="H92"/>
  <c r="G92"/>
  <c r="G104"/>
  <c r="F92"/>
  <c r="F104"/>
  <c r="E92"/>
  <c r="E104"/>
  <c r="D92"/>
  <c r="D104"/>
  <c r="C104"/>
  <c r="O81"/>
  <c r="N81"/>
  <c r="M81"/>
  <c r="L81"/>
  <c r="K81"/>
  <c r="J81"/>
  <c r="I81"/>
  <c r="H81"/>
  <c r="G81"/>
  <c r="F81"/>
  <c r="E81"/>
  <c r="D81"/>
  <c r="C81"/>
  <c r="C82"/>
  <c r="O70"/>
  <c r="O82"/>
  <c r="N70"/>
  <c r="N82"/>
  <c r="M70"/>
  <c r="M82"/>
  <c r="L70"/>
  <c r="K70"/>
  <c r="K82"/>
  <c r="J70"/>
  <c r="J82"/>
  <c r="I70"/>
  <c r="H70"/>
  <c r="G70"/>
  <c r="G82"/>
  <c r="F70"/>
  <c r="F82"/>
  <c r="E70"/>
  <c r="D70"/>
  <c r="C70"/>
  <c r="O60"/>
  <c r="N60"/>
  <c r="M60"/>
  <c r="L60"/>
  <c r="K60"/>
  <c r="J60"/>
  <c r="I60"/>
  <c r="H60"/>
  <c r="G60"/>
  <c r="F60"/>
  <c r="E60"/>
  <c r="D60"/>
  <c r="C60"/>
  <c r="O51"/>
  <c r="N51"/>
  <c r="M51"/>
  <c r="L51"/>
  <c r="K51"/>
  <c r="J51"/>
  <c r="I51"/>
  <c r="H51"/>
  <c r="G51"/>
  <c r="G61"/>
  <c r="F51"/>
  <c r="E51"/>
  <c r="E61"/>
  <c r="D51"/>
  <c r="D61"/>
  <c r="C51"/>
  <c r="O41"/>
  <c r="N41"/>
  <c r="M41"/>
  <c r="L41"/>
  <c r="K41"/>
  <c r="J41"/>
  <c r="I41"/>
  <c r="H41"/>
  <c r="G41"/>
  <c r="F41"/>
  <c r="E41"/>
  <c r="D41"/>
  <c r="D42"/>
  <c r="C41"/>
  <c r="O33"/>
  <c r="O42"/>
  <c r="N33"/>
  <c r="N205"/>
  <c r="N215"/>
  <c r="N216"/>
  <c r="M33"/>
  <c r="M42"/>
  <c r="L33"/>
  <c r="K33"/>
  <c r="K42"/>
  <c r="J33"/>
  <c r="I33"/>
  <c r="H33"/>
  <c r="G33"/>
  <c r="G42"/>
  <c r="F33"/>
  <c r="E33"/>
  <c r="E42"/>
  <c r="D33"/>
  <c r="C33"/>
  <c r="O23"/>
  <c r="N23"/>
  <c r="M23"/>
  <c r="M24"/>
  <c r="L23"/>
  <c r="L24"/>
  <c r="K23"/>
  <c r="K24"/>
  <c r="J23"/>
  <c r="J24"/>
  <c r="I23"/>
  <c r="H23"/>
  <c r="G23"/>
  <c r="F23"/>
  <c r="F24"/>
  <c r="E23"/>
  <c r="D23"/>
  <c r="D24"/>
  <c r="C23"/>
  <c r="C24"/>
  <c r="N24"/>
  <c r="C51" i="21"/>
  <c r="E51"/>
  <c r="E7" i="22"/>
  <c r="F7" s="1"/>
  <c r="J51" i="21"/>
  <c r="K51"/>
  <c r="N51"/>
  <c r="F23"/>
  <c r="H23"/>
  <c r="L23"/>
  <c r="O23"/>
  <c r="E23"/>
  <c r="E17" i="22"/>
  <c r="F17" s="1"/>
  <c r="G23" i="21"/>
  <c r="I17" i="22"/>
  <c r="J17"/>
  <c r="J23" i="21"/>
  <c r="K23"/>
  <c r="E189"/>
  <c r="E14" i="22"/>
  <c r="F14" s="1"/>
  <c r="F189" i="21"/>
  <c r="G14" i="22"/>
  <c r="H14"/>
  <c r="G189" i="21"/>
  <c r="I14" i="22"/>
  <c r="J14" s="1"/>
  <c r="H189" i="21"/>
  <c r="I189"/>
  <c r="J189"/>
  <c r="K189"/>
  <c r="L189"/>
  <c r="M189"/>
  <c r="N189"/>
  <c r="O189"/>
  <c r="D189"/>
  <c r="C189"/>
  <c r="F132"/>
  <c r="G132"/>
  <c r="I11" i="22"/>
  <c r="J11" s="1"/>
  <c r="H132" i="21"/>
  <c r="J132"/>
  <c r="L132"/>
  <c r="N132"/>
  <c r="O132"/>
  <c r="D132"/>
  <c r="C11" i="22"/>
  <c r="D11" s="1"/>
  <c r="G51" i="21"/>
  <c r="I7" i="22"/>
  <c r="J7"/>
  <c r="H51" i="21"/>
  <c r="I51"/>
  <c r="L51"/>
  <c r="M51"/>
  <c r="E41"/>
  <c r="E18" i="22"/>
  <c r="F18" s="1"/>
  <c r="F41" i="21"/>
  <c r="G41"/>
  <c r="H41"/>
  <c r="H42"/>
  <c r="I41"/>
  <c r="J41"/>
  <c r="K41"/>
  <c r="L41"/>
  <c r="M41"/>
  <c r="N41"/>
  <c r="O41"/>
  <c r="D41"/>
  <c r="C18" i="22"/>
  <c r="D18" s="1"/>
  <c r="F51" i="21"/>
  <c r="O51"/>
  <c r="D51"/>
  <c r="C7" i="22"/>
  <c r="D7"/>
  <c r="H33" i="21"/>
  <c r="L33"/>
  <c r="I33"/>
  <c r="J33"/>
  <c r="I23"/>
  <c r="M23"/>
  <c r="C41"/>
  <c r="H60"/>
  <c r="H61"/>
  <c r="K60"/>
  <c r="D60"/>
  <c r="E12"/>
  <c r="F12"/>
  <c r="G5" i="22"/>
  <c r="H5" s="1"/>
  <c r="G12" i="21"/>
  <c r="I5" i="22"/>
  <c r="J5"/>
  <c r="H12" i="21"/>
  <c r="I12"/>
  <c r="J12"/>
  <c r="K12"/>
  <c r="L12"/>
  <c r="M12"/>
  <c r="N12"/>
  <c r="O12"/>
  <c r="D12"/>
  <c r="C5" i="22"/>
  <c r="D5" s="1"/>
  <c r="C12" i="21"/>
  <c r="E33"/>
  <c r="E42"/>
  <c r="F33"/>
  <c r="G6" i="22"/>
  <c r="H6" s="1"/>
  <c r="G33" i="21"/>
  <c r="I6" i="22"/>
  <c r="J6"/>
  <c r="K33" i="21"/>
  <c r="M33"/>
  <c r="N33"/>
  <c r="D33"/>
  <c r="E91"/>
  <c r="E9" i="22"/>
  <c r="F9" s="1"/>
  <c r="F91" i="21"/>
  <c r="G91"/>
  <c r="I9" i="22"/>
  <c r="J9" s="1"/>
  <c r="H91" i="21"/>
  <c r="I91"/>
  <c r="J91"/>
  <c r="J103"/>
  <c r="K91"/>
  <c r="L91"/>
  <c r="M91"/>
  <c r="N91"/>
  <c r="O91"/>
  <c r="D91"/>
  <c r="C9" i="22"/>
  <c r="D9" s="1"/>
  <c r="C91" i="21"/>
  <c r="N23"/>
  <c r="F60"/>
  <c r="G19" i="22"/>
  <c r="H19" s="1"/>
  <c r="J60" i="21"/>
  <c r="L60"/>
  <c r="N60"/>
  <c r="O33"/>
  <c r="E200"/>
  <c r="E201"/>
  <c r="F200"/>
  <c r="G200"/>
  <c r="I26" i="22"/>
  <c r="J26" s="1"/>
  <c r="H200" i="21"/>
  <c r="I200"/>
  <c r="I201"/>
  <c r="J200"/>
  <c r="K200"/>
  <c r="L200"/>
  <c r="M200"/>
  <c r="M201"/>
  <c r="N200"/>
  <c r="N201"/>
  <c r="O200"/>
  <c r="O201"/>
  <c r="D200"/>
  <c r="C26" i="22"/>
  <c r="D26"/>
  <c r="C200" i="21"/>
  <c r="E180"/>
  <c r="F180"/>
  <c r="G25" i="22"/>
  <c r="H25" s="1"/>
  <c r="G180" i="21"/>
  <c r="H180"/>
  <c r="I180"/>
  <c r="J180"/>
  <c r="K180"/>
  <c r="L180"/>
  <c r="M180"/>
  <c r="N180"/>
  <c r="O180"/>
  <c r="D180"/>
  <c r="C25" i="22"/>
  <c r="D25" s="1"/>
  <c r="C180" i="21"/>
  <c r="E172"/>
  <c r="E13" i="22"/>
  <c r="F13" s="1"/>
  <c r="F172" i="21"/>
  <c r="G13" i="22"/>
  <c r="H13"/>
  <c r="G172" i="21"/>
  <c r="I13" i="22"/>
  <c r="J13" s="1"/>
  <c r="H172" i="21"/>
  <c r="I172"/>
  <c r="J172"/>
  <c r="K172"/>
  <c r="L172"/>
  <c r="M172"/>
  <c r="N172"/>
  <c r="O172"/>
  <c r="D172"/>
  <c r="C13" i="22"/>
  <c r="D13"/>
  <c r="C172" i="21"/>
  <c r="E161"/>
  <c r="E24" i="22"/>
  <c r="F24"/>
  <c r="F161" i="21"/>
  <c r="G161"/>
  <c r="I24" i="22"/>
  <c r="J24"/>
  <c r="H161" i="21"/>
  <c r="I161"/>
  <c r="J161"/>
  <c r="K161"/>
  <c r="L161"/>
  <c r="M161"/>
  <c r="N161"/>
  <c r="O161"/>
  <c r="D161"/>
  <c r="C24" i="22"/>
  <c r="D24" s="1"/>
  <c r="C161" i="21"/>
  <c r="F150"/>
  <c r="G12" i="22"/>
  <c r="H12" s="1"/>
  <c r="D150" i="21"/>
  <c r="C12" i="22"/>
  <c r="D12"/>
  <c r="E150" i="21"/>
  <c r="E12" i="22"/>
  <c r="F12" s="1"/>
  <c r="G150" i="21"/>
  <c r="I12" i="22"/>
  <c r="J12"/>
  <c r="H150" i="21"/>
  <c r="I150"/>
  <c r="J150"/>
  <c r="K150"/>
  <c r="L150"/>
  <c r="M150"/>
  <c r="N150"/>
  <c r="O150"/>
  <c r="C150"/>
  <c r="E140"/>
  <c r="E23" i="22"/>
  <c r="F23"/>
  <c r="F140" i="21"/>
  <c r="G23" i="22"/>
  <c r="G140" i="21"/>
  <c r="H140"/>
  <c r="I140"/>
  <c r="J140"/>
  <c r="J141"/>
  <c r="K140"/>
  <c r="L140"/>
  <c r="M140"/>
  <c r="N140"/>
  <c r="O140"/>
  <c r="D140"/>
  <c r="D141"/>
  <c r="C140"/>
  <c r="E132"/>
  <c r="E11" i="22"/>
  <c r="F11"/>
  <c r="I132" i="21"/>
  <c r="K132"/>
  <c r="M132"/>
  <c r="M141"/>
  <c r="C132"/>
  <c r="J122"/>
  <c r="C122"/>
  <c r="N111"/>
  <c r="E111"/>
  <c r="E10" i="22"/>
  <c r="F10" s="1"/>
  <c r="C111" i="21"/>
  <c r="E122"/>
  <c r="E123"/>
  <c r="F122"/>
  <c r="G22" i="22"/>
  <c r="H22" s="1"/>
  <c r="G122" i="21"/>
  <c r="H122"/>
  <c r="H123"/>
  <c r="I122"/>
  <c r="I123"/>
  <c r="K122"/>
  <c r="L122"/>
  <c r="M122"/>
  <c r="N122"/>
  <c r="O122"/>
  <c r="D122"/>
  <c r="C22" i="22"/>
  <c r="D22"/>
  <c r="F111" i="21"/>
  <c r="F123"/>
  <c r="G111"/>
  <c r="H111"/>
  <c r="I111"/>
  <c r="J111"/>
  <c r="K111"/>
  <c r="L111"/>
  <c r="M111"/>
  <c r="O111"/>
  <c r="O123"/>
  <c r="D111"/>
  <c r="C10" i="22"/>
  <c r="D10"/>
  <c r="E102" i="21"/>
  <c r="E21" i="22"/>
  <c r="F21" s="1"/>
  <c r="F102" i="21"/>
  <c r="G21" i="22"/>
  <c r="H21"/>
  <c r="G102" i="21"/>
  <c r="I21" i="22"/>
  <c r="J21" s="1"/>
  <c r="H102" i="21"/>
  <c r="H103"/>
  <c r="I102"/>
  <c r="J102"/>
  <c r="K102"/>
  <c r="K103"/>
  <c r="L102"/>
  <c r="L103"/>
  <c r="M102"/>
  <c r="M103"/>
  <c r="N102"/>
  <c r="N103"/>
  <c r="O102"/>
  <c r="O103"/>
  <c r="D102"/>
  <c r="C21" i="22"/>
  <c r="D21"/>
  <c r="C102" i="21"/>
  <c r="C103"/>
  <c r="E81"/>
  <c r="E20" i="22"/>
  <c r="F20" s="1"/>
  <c r="F81" i="21"/>
  <c r="G20" i="22"/>
  <c r="H20"/>
  <c r="G81" i="21"/>
  <c r="I20" i="22"/>
  <c r="J20" s="1"/>
  <c r="H81" i="21"/>
  <c r="I81"/>
  <c r="J81"/>
  <c r="K81"/>
  <c r="L81"/>
  <c r="M81"/>
  <c r="N81"/>
  <c r="O81"/>
  <c r="D81"/>
  <c r="C20" i="22"/>
  <c r="D20"/>
  <c r="C81" i="21"/>
  <c r="E70"/>
  <c r="E8" i="22"/>
  <c r="F8"/>
  <c r="F70" i="21"/>
  <c r="G8" i="22"/>
  <c r="H8" s="1"/>
  <c r="G70" i="21"/>
  <c r="I8" i="22"/>
  <c r="J8"/>
  <c r="H70" i="21"/>
  <c r="I70"/>
  <c r="J70"/>
  <c r="K70"/>
  <c r="L70"/>
  <c r="M70"/>
  <c r="N70"/>
  <c r="O70"/>
  <c r="D70"/>
  <c r="C8" i="22"/>
  <c r="D8" s="1"/>
  <c r="C70" i="21"/>
  <c r="E60"/>
  <c r="E19" i="22"/>
  <c r="F19" s="1"/>
  <c r="G60" i="21"/>
  <c r="I19" i="22"/>
  <c r="J19"/>
  <c r="I60" i="21"/>
  <c r="M60"/>
  <c r="M61"/>
  <c r="O60"/>
  <c r="C60"/>
  <c r="C33"/>
  <c r="D23"/>
  <c r="C17" i="22"/>
  <c r="D17" s="1"/>
  <c r="C23" i="21"/>
  <c r="N141"/>
  <c r="C6" i="22"/>
  <c r="D6" s="1"/>
  <c r="K181" i="21"/>
  <c r="C23" i="22"/>
  <c r="D23"/>
  <c r="D103" i="21"/>
  <c r="O82"/>
  <c r="L123"/>
  <c r="G141"/>
  <c r="N181"/>
  <c r="J181"/>
  <c r="O181"/>
  <c r="M181"/>
  <c r="K42"/>
  <c r="F181"/>
  <c r="E141"/>
  <c r="G103"/>
  <c r="E103"/>
  <c r="D201"/>
  <c r="C181"/>
  <c r="H201"/>
  <c r="D181"/>
  <c r="I23" i="22"/>
  <c r="J23"/>
  <c r="N123" i="21"/>
  <c r="C141"/>
  <c r="C162"/>
  <c r="N162"/>
  <c r="O162"/>
  <c r="H181"/>
  <c r="H202"/>
  <c r="E181"/>
  <c r="E26" i="22"/>
  <c r="F26"/>
  <c r="G201" i="21"/>
  <c r="G10" i="22"/>
  <c r="H10" s="1"/>
  <c r="F141" i="21"/>
  <c r="G162"/>
  <c r="C24"/>
  <c r="N82"/>
  <c r="H82"/>
  <c r="K123"/>
  <c r="E22" i="22"/>
  <c r="F22" s="1"/>
  <c r="C123" i="21"/>
  <c r="M162"/>
  <c r="M202"/>
  <c r="K162"/>
  <c r="I162"/>
  <c r="I202"/>
  <c r="L201"/>
  <c r="L202"/>
  <c r="J201"/>
  <c r="F61"/>
  <c r="L61"/>
  <c r="H204"/>
  <c r="H205"/>
  <c r="H208"/>
  <c r="K61"/>
  <c r="E6" i="22"/>
  <c r="F6" s="1"/>
  <c r="N61" i="21"/>
  <c r="J61"/>
  <c r="G7" i="22"/>
  <c r="H7"/>
  <c r="C61" i="21"/>
  <c r="G61"/>
  <c r="O61"/>
  <c r="I61"/>
  <c r="D82"/>
  <c r="L82"/>
  <c r="J82"/>
  <c r="D162"/>
  <c r="L162"/>
  <c r="H162"/>
  <c r="M42"/>
  <c r="H141"/>
  <c r="K141"/>
  <c r="L181"/>
  <c r="C201"/>
  <c r="J24"/>
  <c r="I42"/>
  <c r="D42"/>
  <c r="L42"/>
  <c r="F42"/>
  <c r="I141"/>
  <c r="N204"/>
  <c r="N205"/>
  <c r="N208"/>
  <c r="J204"/>
  <c r="J205"/>
  <c r="J207"/>
  <c r="I24"/>
  <c r="K201"/>
  <c r="L209"/>
  <c r="L210"/>
  <c r="H207"/>
  <c r="G24"/>
  <c r="E82"/>
  <c r="E61"/>
  <c r="C42"/>
  <c r="M82"/>
  <c r="C82"/>
  <c r="K82"/>
  <c r="I103"/>
  <c r="O42"/>
  <c r="K204"/>
  <c r="K205"/>
  <c r="K208"/>
  <c r="M24"/>
  <c r="J42"/>
  <c r="G18" i="22"/>
  <c r="H18"/>
  <c r="K209" i="21"/>
  <c r="K210"/>
  <c r="K212"/>
  <c r="O24"/>
  <c r="H209"/>
  <c r="H214"/>
  <c r="H215"/>
  <c r="G17" i="22"/>
  <c r="H17" s="1"/>
  <c r="H27" s="1"/>
  <c r="F209" i="21"/>
  <c r="F210"/>
  <c r="E24"/>
  <c r="H24"/>
  <c r="L204"/>
  <c r="L214"/>
  <c r="L215"/>
  <c r="H23" i="22"/>
  <c r="I82" i="21"/>
  <c r="I10" i="22"/>
  <c r="J10"/>
  <c r="G204" i="21"/>
  <c r="G205"/>
  <c r="G24" i="22"/>
  <c r="H24"/>
  <c r="F162" i="21"/>
  <c r="E25" i="22"/>
  <c r="E209" i="21"/>
  <c r="E210"/>
  <c r="C19" i="22"/>
  <c r="D19"/>
  <c r="D61" i="21"/>
  <c r="O204"/>
  <c r="O205"/>
  <c r="D24"/>
  <c r="I209"/>
  <c r="I214"/>
  <c r="I215"/>
  <c r="D209"/>
  <c r="D210"/>
  <c r="F24"/>
  <c r="L141"/>
  <c r="O141"/>
  <c r="O202"/>
  <c r="N42"/>
  <c r="G82"/>
  <c r="I22" i="22"/>
  <c r="J22" s="1"/>
  <c r="G123" i="21"/>
  <c r="J123"/>
  <c r="O209"/>
  <c r="O214"/>
  <c r="O215"/>
  <c r="J162"/>
  <c r="J209"/>
  <c r="I204"/>
  <c r="I205"/>
  <c r="I207"/>
  <c r="I25" i="22"/>
  <c r="J25" s="1"/>
  <c r="G181" i="21"/>
  <c r="G209"/>
  <c r="G210"/>
  <c r="G26" i="22"/>
  <c r="H26"/>
  <c r="F201" i="21"/>
  <c r="N24"/>
  <c r="N209"/>
  <c r="G11" i="22"/>
  <c r="H11" s="1"/>
  <c r="F204" i="21"/>
  <c r="F205"/>
  <c r="M204"/>
  <c r="M205"/>
  <c r="M208"/>
  <c r="F82"/>
  <c r="D123"/>
  <c r="M123"/>
  <c r="M209"/>
  <c r="E162"/>
  <c r="I181"/>
  <c r="L24"/>
  <c r="I18" i="22"/>
  <c r="I27" s="1"/>
  <c r="G42" i="21"/>
  <c r="C14" i="22"/>
  <c r="D204" i="21"/>
  <c r="D205"/>
  <c r="K24"/>
  <c r="E204"/>
  <c r="E205"/>
  <c r="E5" i="22"/>
  <c r="H210" i="21"/>
  <c r="H213"/>
  <c r="J202"/>
  <c r="N207"/>
  <c r="K202"/>
  <c r="N202"/>
  <c r="K213"/>
  <c r="K214"/>
  <c r="K215"/>
  <c r="C27" i="22"/>
  <c r="G202" i="21"/>
  <c r="J208"/>
  <c r="E214"/>
  <c r="E215"/>
  <c r="E217"/>
  <c r="E202"/>
  <c r="D214"/>
  <c r="D215"/>
  <c r="K207"/>
  <c r="M210"/>
  <c r="M213"/>
  <c r="M214"/>
  <c r="M215"/>
  <c r="I208"/>
  <c r="D213"/>
  <c r="D212"/>
  <c r="D202"/>
  <c r="F25" i="22"/>
  <c r="E27"/>
  <c r="I15"/>
  <c r="D14"/>
  <c r="C15"/>
  <c r="J18"/>
  <c r="J27" s="1"/>
  <c r="N214" i="21"/>
  <c r="N215"/>
  <c r="N210"/>
  <c r="N212"/>
  <c r="J210"/>
  <c r="J214"/>
  <c r="J215"/>
  <c r="J218"/>
  <c r="O210"/>
  <c r="O213"/>
  <c r="E213"/>
  <c r="E212"/>
  <c r="F5" i="22"/>
  <c r="E207" i="21"/>
  <c r="E208"/>
  <c r="E218"/>
  <c r="J217"/>
  <c r="J213"/>
  <c r="J212"/>
  <c r="I196" i="30"/>
  <c r="M196"/>
  <c r="D61"/>
  <c r="H61"/>
  <c r="C24"/>
  <c r="I139"/>
  <c r="M139"/>
  <c r="F157"/>
  <c r="I157"/>
  <c r="D139"/>
  <c r="N139"/>
  <c r="F123"/>
  <c r="K123"/>
  <c r="F82"/>
  <c r="H82"/>
  <c r="M24"/>
  <c r="D24" i="29"/>
  <c r="F24"/>
  <c r="H24"/>
  <c r="J24"/>
  <c r="L24"/>
  <c r="N24"/>
  <c r="D182"/>
  <c r="H182"/>
  <c r="L182"/>
  <c r="C163"/>
  <c r="E163"/>
  <c r="G163"/>
  <c r="I163"/>
  <c r="M163"/>
  <c r="O163"/>
  <c r="F142"/>
  <c r="J142"/>
  <c r="N142"/>
  <c r="D142"/>
  <c r="H142"/>
  <c r="L142"/>
  <c r="K124"/>
  <c r="D42"/>
  <c r="D61"/>
  <c r="L61"/>
  <c r="C142"/>
  <c r="E142"/>
  <c r="G142"/>
  <c r="I142"/>
  <c r="K142"/>
  <c r="M142"/>
  <c r="O142"/>
  <c r="D163"/>
  <c r="J163"/>
  <c r="C103"/>
  <c r="K103"/>
  <c r="C182"/>
  <c r="E182"/>
  <c r="I182"/>
  <c r="M182"/>
  <c r="H103"/>
  <c r="E82"/>
  <c r="F61"/>
  <c r="H61"/>
  <c r="J61"/>
  <c r="N61"/>
  <c r="C61"/>
  <c r="E61"/>
  <c r="G61"/>
  <c r="I61"/>
  <c r="K61"/>
  <c r="M61"/>
  <c r="O61"/>
  <c r="I42"/>
  <c r="C24"/>
  <c r="E24"/>
  <c r="G24"/>
  <c r="I24"/>
  <c r="K24"/>
  <c r="M24"/>
  <c r="O24"/>
  <c r="N182"/>
  <c r="G182"/>
  <c r="G210"/>
  <c r="K182"/>
  <c r="O182"/>
  <c r="O210"/>
  <c r="O211"/>
  <c r="F182"/>
  <c r="J182"/>
  <c r="E210"/>
  <c r="E211"/>
  <c r="I210"/>
  <c r="I211"/>
  <c r="H210"/>
  <c r="H211"/>
  <c r="J210"/>
  <c r="J211"/>
  <c r="N210"/>
  <c r="N211"/>
  <c r="E202"/>
  <c r="G202"/>
  <c r="O202"/>
  <c r="J202"/>
  <c r="M210"/>
  <c r="M211"/>
  <c r="I182" i="28"/>
  <c r="N182"/>
  <c r="F142"/>
  <c r="J142"/>
  <c r="N142"/>
  <c r="F124"/>
  <c r="J124"/>
  <c r="N124"/>
  <c r="G124"/>
  <c r="I124"/>
  <c r="O124"/>
  <c r="C124"/>
  <c r="E124"/>
  <c r="H124"/>
  <c r="L124"/>
  <c r="D182"/>
  <c r="E182"/>
  <c r="M182"/>
  <c r="D142"/>
  <c r="H142"/>
  <c r="L142"/>
  <c r="D124"/>
  <c r="K124"/>
  <c r="M124"/>
  <c r="E24"/>
  <c r="G24"/>
  <c r="O24"/>
  <c r="E82"/>
  <c r="D82"/>
  <c r="H82"/>
  <c r="L82"/>
  <c r="F61"/>
  <c r="J61"/>
  <c r="N61"/>
  <c r="O61"/>
  <c r="C61"/>
  <c r="M61"/>
  <c r="I61"/>
  <c r="I42"/>
  <c r="F42"/>
  <c r="C42"/>
  <c r="H42"/>
  <c r="L42"/>
  <c r="H24"/>
  <c r="I24"/>
  <c r="G211" i="29"/>
  <c r="G214"/>
  <c r="G213"/>
  <c r="E226"/>
  <c r="H61" i="28"/>
  <c r="L61"/>
  <c r="K61"/>
  <c r="E210"/>
  <c r="E211"/>
  <c r="I210"/>
  <c r="I211"/>
  <c r="I213"/>
  <c r="I214"/>
  <c r="M210"/>
  <c r="M211"/>
  <c r="J210"/>
  <c r="J211"/>
  <c r="J214"/>
  <c r="J213"/>
  <c r="G202"/>
  <c r="F210"/>
  <c r="F211"/>
  <c r="O210"/>
  <c r="O211"/>
  <c r="O214"/>
  <c r="O213"/>
  <c r="I82"/>
  <c r="K210"/>
  <c r="K211"/>
  <c r="J42"/>
  <c r="N42"/>
  <c r="N210"/>
  <c r="N211"/>
  <c r="N214"/>
  <c r="H210"/>
  <c r="H211"/>
  <c r="F196" i="30"/>
  <c r="J196"/>
  <c r="K210" i="29"/>
  <c r="K211"/>
  <c r="K214"/>
  <c r="D124"/>
  <c r="O207" i="21"/>
  <c r="O208"/>
  <c r="F212"/>
  <c r="F211"/>
  <c r="F213"/>
  <c r="L212"/>
  <c r="L213"/>
  <c r="E206"/>
  <c r="E224"/>
  <c r="G207"/>
  <c r="G208"/>
  <c r="N217"/>
  <c r="N218"/>
  <c r="M217"/>
  <c r="M218"/>
  <c r="D207"/>
  <c r="D206"/>
  <c r="D208"/>
  <c r="G212"/>
  <c r="D211"/>
  <c r="G213"/>
  <c r="E211"/>
  <c r="E225"/>
  <c r="O217"/>
  <c r="O218"/>
  <c r="H218"/>
  <c r="H217"/>
  <c r="K218"/>
  <c r="K217"/>
  <c r="F208"/>
  <c r="F206"/>
  <c r="F207"/>
  <c r="D217"/>
  <c r="D218"/>
  <c r="L217"/>
  <c r="L218"/>
  <c r="I217"/>
  <c r="I218"/>
  <c r="E15" i="22"/>
  <c r="G214" i="21"/>
  <c r="G215"/>
  <c r="D216"/>
  <c r="L205"/>
  <c r="N213"/>
  <c r="M212"/>
  <c r="O212"/>
  <c r="I210"/>
  <c r="M207"/>
  <c r="F103"/>
  <c r="F202"/>
  <c r="G9" i="22"/>
  <c r="F214" i="21"/>
  <c r="F215"/>
  <c r="H212"/>
  <c r="G27" i="22"/>
  <c r="E216" i="21"/>
  <c r="I213"/>
  <c r="I212"/>
  <c r="G218"/>
  <c r="G217"/>
  <c r="F216"/>
  <c r="F218"/>
  <c r="F217"/>
  <c r="H9" i="22"/>
  <c r="G15"/>
  <c r="L207" i="21"/>
  <c r="L208"/>
  <c r="C176" i="30"/>
  <c r="J176"/>
  <c r="D176"/>
  <c r="K176"/>
  <c r="G196"/>
  <c r="O196"/>
  <c r="F204"/>
  <c r="F205"/>
  <c r="F208"/>
  <c r="O157"/>
  <c r="H196"/>
  <c r="N204"/>
  <c r="N205"/>
  <c r="N207"/>
  <c r="G157"/>
  <c r="H157"/>
  <c r="G176"/>
  <c r="D196"/>
  <c r="K196"/>
  <c r="J123"/>
  <c r="J24"/>
  <c r="H204"/>
  <c r="H205"/>
  <c r="H208"/>
  <c r="C61"/>
  <c r="J61"/>
  <c r="E103"/>
  <c r="M103"/>
  <c r="H139"/>
  <c r="I24"/>
  <c r="F42"/>
  <c r="I82"/>
  <c r="I197"/>
  <c r="G103"/>
  <c r="E123"/>
  <c r="O24"/>
  <c r="F61"/>
  <c r="E82"/>
  <c r="N24"/>
  <c r="F24"/>
  <c r="I204"/>
  <c r="I205"/>
  <c r="I207"/>
  <c r="D123"/>
  <c r="H24"/>
  <c r="O103"/>
  <c r="I42"/>
  <c r="D42"/>
  <c r="L42"/>
  <c r="K82"/>
  <c r="N82"/>
  <c r="G123"/>
  <c r="E24"/>
  <c r="K205" i="28"/>
  <c r="K206"/>
  <c r="D205"/>
  <c r="D206"/>
  <c r="K163"/>
  <c r="G205"/>
  <c r="G215"/>
  <c r="G216"/>
  <c r="G218"/>
  <c r="L205"/>
  <c r="L206"/>
  <c r="L208"/>
  <c r="N206"/>
  <c r="N209"/>
  <c r="E226"/>
  <c r="G213"/>
  <c r="G214"/>
  <c r="H214"/>
  <c r="H213"/>
  <c r="M214"/>
  <c r="M213"/>
  <c r="D214"/>
  <c r="D212"/>
  <c r="D213"/>
  <c r="E213"/>
  <c r="E214"/>
  <c r="E212"/>
  <c r="K213"/>
  <c r="K214"/>
  <c r="F214"/>
  <c r="F212"/>
  <c r="F213"/>
  <c r="N213"/>
  <c r="L210"/>
  <c r="L211"/>
  <c r="O205"/>
  <c r="O215"/>
  <c r="O216"/>
  <c r="O219"/>
  <c r="H205"/>
  <c r="H215"/>
  <c r="H216"/>
  <c r="I205"/>
  <c r="I206"/>
  <c r="M203"/>
  <c r="F205"/>
  <c r="F206"/>
  <c r="J205"/>
  <c r="J206"/>
  <c r="N203"/>
  <c r="L203"/>
  <c r="O203"/>
  <c r="G203"/>
  <c r="K203"/>
  <c r="K208"/>
  <c r="K209"/>
  <c r="N219"/>
  <c r="N218"/>
  <c r="D203"/>
  <c r="H104"/>
  <c r="H203"/>
  <c r="G206"/>
  <c r="G209"/>
  <c r="E203"/>
  <c r="I104"/>
  <c r="I203"/>
  <c r="F203"/>
  <c r="K215"/>
  <c r="K216"/>
  <c r="J104"/>
  <c r="J203"/>
  <c r="M205"/>
  <c r="E205"/>
  <c r="D208"/>
  <c r="D209"/>
  <c r="D215"/>
  <c r="D216"/>
  <c r="M213" i="29"/>
  <c r="M214"/>
  <c r="L214"/>
  <c r="L213"/>
  <c r="E212"/>
  <c r="E214"/>
  <c r="E213"/>
  <c r="F214"/>
  <c r="F212"/>
  <c r="F213"/>
  <c r="I214"/>
  <c r="I213"/>
  <c r="O214"/>
  <c r="O213"/>
  <c r="J213"/>
  <c r="J214"/>
  <c r="D214"/>
  <c r="D213"/>
  <c r="D212"/>
  <c r="N213"/>
  <c r="N214"/>
  <c r="H213"/>
  <c r="H214"/>
  <c r="K213"/>
  <c r="D202"/>
  <c r="L202"/>
  <c r="F202"/>
  <c r="F203"/>
  <c r="D205"/>
  <c r="D215"/>
  <c r="D216"/>
  <c r="D218"/>
  <c r="O205"/>
  <c r="O215"/>
  <c r="O216"/>
  <c r="O219"/>
  <c r="L205"/>
  <c r="L215"/>
  <c r="L216"/>
  <c r="G205"/>
  <c r="G215"/>
  <c r="G216"/>
  <c r="G219"/>
  <c r="I205"/>
  <c r="I206"/>
  <c r="I209"/>
  <c r="I203"/>
  <c r="J205"/>
  <c r="J206"/>
  <c r="H203"/>
  <c r="J203"/>
  <c r="K203"/>
  <c r="N205"/>
  <c r="N206"/>
  <c r="N208"/>
  <c r="E203"/>
  <c r="D203"/>
  <c r="E205"/>
  <c r="E206"/>
  <c r="M205"/>
  <c r="M206"/>
  <c r="F205"/>
  <c r="F206"/>
  <c r="N203"/>
  <c r="H205"/>
  <c r="H206"/>
  <c r="H208"/>
  <c r="O206"/>
  <c r="O208"/>
  <c r="O82"/>
  <c r="O203"/>
  <c r="G82"/>
  <c r="G203"/>
  <c r="J215"/>
  <c r="J216"/>
  <c r="K205"/>
  <c r="L82"/>
  <c r="L203"/>
  <c r="M82"/>
  <c r="M203"/>
  <c r="I208" i="30"/>
  <c r="O42"/>
  <c r="C42"/>
  <c r="N199"/>
  <c r="N200"/>
  <c r="N202"/>
  <c r="H199"/>
  <c r="H200"/>
  <c r="H202"/>
  <c r="H123"/>
  <c r="E199"/>
  <c r="E200"/>
  <c r="E202"/>
  <c r="G199"/>
  <c r="G200"/>
  <c r="G203"/>
  <c r="O199"/>
  <c r="O200"/>
  <c r="L199"/>
  <c r="L200"/>
  <c r="L202"/>
  <c r="L197"/>
  <c r="O82"/>
  <c r="I199"/>
  <c r="I200"/>
  <c r="I202"/>
  <c r="C82"/>
  <c r="H203"/>
  <c r="J199"/>
  <c r="J200"/>
  <c r="K199"/>
  <c r="K200"/>
  <c r="D199"/>
  <c r="D200"/>
  <c r="E208"/>
  <c r="E207"/>
  <c r="M208"/>
  <c r="M207"/>
  <c r="E42"/>
  <c r="E197"/>
  <c r="G204"/>
  <c r="G205"/>
  <c r="L204"/>
  <c r="L205"/>
  <c r="M42"/>
  <c r="G42"/>
  <c r="N42"/>
  <c r="D204"/>
  <c r="D205"/>
  <c r="D207"/>
  <c r="K204"/>
  <c r="K205"/>
  <c r="K208"/>
  <c r="J207"/>
  <c r="J208"/>
  <c r="D82"/>
  <c r="F197"/>
  <c r="M197"/>
  <c r="N208"/>
  <c r="O204"/>
  <c r="O205"/>
  <c r="H197"/>
  <c r="F199"/>
  <c r="K42"/>
  <c r="J42"/>
  <c r="J197"/>
  <c r="M199"/>
  <c r="F207"/>
  <c r="E219"/>
  <c r="H209"/>
  <c r="H210"/>
  <c r="H213"/>
  <c r="G197"/>
  <c r="N209"/>
  <c r="N210"/>
  <c r="N212"/>
  <c r="N203"/>
  <c r="D197"/>
  <c r="H207"/>
  <c r="O197"/>
  <c r="K197"/>
  <c r="N197"/>
  <c r="E209"/>
  <c r="E210"/>
  <c r="E212"/>
  <c r="L209" i="28"/>
  <c r="E201" i="30"/>
  <c r="G202"/>
  <c r="N208" i="28"/>
  <c r="L215"/>
  <c r="L216"/>
  <c r="L218"/>
  <c r="G219"/>
  <c r="H206"/>
  <c r="H208"/>
  <c r="O206"/>
  <c r="O209"/>
  <c r="O218"/>
  <c r="L213"/>
  <c r="L214"/>
  <c r="I215"/>
  <c r="I216"/>
  <c r="I219"/>
  <c r="D207"/>
  <c r="G208"/>
  <c r="J215"/>
  <c r="J216"/>
  <c r="J218"/>
  <c r="F215"/>
  <c r="F216"/>
  <c r="F217"/>
  <c r="E225"/>
  <c r="K218"/>
  <c r="K219"/>
  <c r="I208"/>
  <c r="I209"/>
  <c r="M215"/>
  <c r="M216"/>
  <c r="M206"/>
  <c r="H219"/>
  <c r="H218"/>
  <c r="J209"/>
  <c r="J208"/>
  <c r="E215"/>
  <c r="E216"/>
  <c r="E206"/>
  <c r="F209"/>
  <c r="F207"/>
  <c r="F208"/>
  <c r="D218"/>
  <c r="D219"/>
  <c r="D217"/>
  <c r="D219" i="29"/>
  <c r="L206"/>
  <c r="D206"/>
  <c r="D209"/>
  <c r="G206"/>
  <c r="E225"/>
  <c r="E215"/>
  <c r="E216"/>
  <c r="E218"/>
  <c r="D217"/>
  <c r="I208"/>
  <c r="G218"/>
  <c r="M215"/>
  <c r="M216"/>
  <c r="M218"/>
  <c r="I215"/>
  <c r="I216"/>
  <c r="O218"/>
  <c r="H209"/>
  <c r="H215"/>
  <c r="H216"/>
  <c r="H219"/>
  <c r="N215"/>
  <c r="N216"/>
  <c r="N218"/>
  <c r="N209"/>
  <c r="F215"/>
  <c r="F216"/>
  <c r="F218"/>
  <c r="O209"/>
  <c r="F208"/>
  <c r="F209"/>
  <c r="E209"/>
  <c r="E208"/>
  <c r="L219"/>
  <c r="L218"/>
  <c r="L208"/>
  <c r="L209"/>
  <c r="G209"/>
  <c r="K206"/>
  <c r="K215"/>
  <c r="K216"/>
  <c r="J219"/>
  <c r="J218"/>
  <c r="M209"/>
  <c r="M208"/>
  <c r="J208"/>
  <c r="J209"/>
  <c r="E203" i="30"/>
  <c r="L203"/>
  <c r="L209"/>
  <c r="L210"/>
  <c r="L213"/>
  <c r="I209"/>
  <c r="I210"/>
  <c r="I213"/>
  <c r="I203"/>
  <c r="G209"/>
  <c r="G210"/>
  <c r="G212"/>
  <c r="J209"/>
  <c r="J210"/>
  <c r="J213"/>
  <c r="D209"/>
  <c r="D210"/>
  <c r="O209"/>
  <c r="O210"/>
  <c r="K209"/>
  <c r="K210"/>
  <c r="K213"/>
  <c r="K207"/>
  <c r="D208"/>
  <c r="E220"/>
  <c r="G208"/>
  <c r="G207"/>
  <c r="F206"/>
  <c r="E213"/>
  <c r="L208"/>
  <c r="L207"/>
  <c r="E206"/>
  <c r="O208"/>
  <c r="O207"/>
  <c r="D206"/>
  <c r="O203"/>
  <c r="O202"/>
  <c r="D203"/>
  <c r="D202"/>
  <c r="D201"/>
  <c r="F209"/>
  <c r="F210"/>
  <c r="F200"/>
  <c r="J202"/>
  <c r="J203"/>
  <c r="M209"/>
  <c r="M210"/>
  <c r="M200"/>
  <c r="K203"/>
  <c r="K202"/>
  <c r="H212"/>
  <c r="L212"/>
  <c r="N213"/>
  <c r="L219" i="28"/>
  <c r="H209"/>
  <c r="O208"/>
  <c r="I218"/>
  <c r="F218"/>
  <c r="J219"/>
  <c r="F219"/>
  <c r="M208"/>
  <c r="M209"/>
  <c r="M219"/>
  <c r="M218"/>
  <c r="E209"/>
  <c r="E208"/>
  <c r="E207"/>
  <c r="E218"/>
  <c r="E219"/>
  <c r="E217"/>
  <c r="E219" i="29"/>
  <c r="D207"/>
  <c r="D208"/>
  <c r="F207"/>
  <c r="E207"/>
  <c r="G208"/>
  <c r="E217"/>
  <c r="H218"/>
  <c r="M219"/>
  <c r="I218"/>
  <c r="I219"/>
  <c r="F217"/>
  <c r="F219"/>
  <c r="N219"/>
  <c r="K208"/>
  <c r="K209"/>
  <c r="K219"/>
  <c r="K218"/>
  <c r="E211" i="30"/>
  <c r="D211"/>
  <c r="I212"/>
  <c r="G213"/>
  <c r="J212"/>
  <c r="K212"/>
  <c r="D212"/>
  <c r="D213"/>
  <c r="O212"/>
  <c r="O213"/>
  <c r="M202"/>
  <c r="M203"/>
  <c r="M213"/>
  <c r="M212"/>
  <c r="F203"/>
  <c r="F202"/>
  <c r="F201"/>
  <c r="F211"/>
  <c r="F213"/>
  <c r="F212"/>
  <c r="J15" i="22" l="1"/>
  <c r="H15"/>
  <c r="F15"/>
  <c r="D27"/>
  <c r="D15"/>
  <c r="F27"/>
</calcChain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<sst xmlns="http://schemas.openxmlformats.org/spreadsheetml/2006/main" count="958" uniqueCount="330">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</sst>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11">
    <numFmt numFmtId="182" formatCode="#,##0.0"/>
    <numFmt numFmtId="183" formatCode="0.0"/>
    <numFmt numFmtId="184" formatCode="0.0%"/>
    <numFmt numFmtId="189" formatCode="0.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200" formatCode="0&quot;М/иоп&quot;"/>
  </numFmts>
  <fonts count="32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2"/>
    </font>
    <font>
      <sz val="10"/>
      <color rgb="FFFF0000"/>
      <name val="Calibri"/>
      <family val="2"/>
      <charset val="204"/>
      <scheme val="minor"/>
    </font>
    <font>
      <sz val="8"/>
      <color rgb="FFC00000"/>
      <name val="Times New Roman"/>
      <family val="2"/>
    </font>
    <font>
      <sz val="10"/>
      <color rgb="FFC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00B0F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</cellStyleXfs>
  <cellXfs count="29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center"/>
    </xf>
    <xf numFmtId="9" fontId="2" fillId="3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/>
    </xf>
    <xf numFmtId="10" fontId="2" fillId="2" borderId="5" xfId="0" applyNumberFormat="1" applyFont="1" applyFill="1" applyBorder="1" applyAlignment="1">
      <alignment horizontal="center" vertical="center"/>
    </xf>
    <xf numFmtId="9" fontId="2" fillId="4" borderId="6" xfId="0" applyNumberFormat="1" applyFont="1" applyFill="1" applyBorder="1" applyAlignment="1">
      <alignment horizontal="center"/>
    </xf>
    <xf numFmtId="1" fontId="13" fillId="0" borderId="2" xfId="0" applyNumberFormat="1" applyFont="1" applyBorder="1"/>
    <xf numFmtId="182" fontId="13" fillId="0" borderId="2" xfId="0" applyNumberFormat="1" applyFont="1" applyBorder="1"/>
    <xf numFmtId="0" fontId="13" fillId="0" borderId="4" xfId="0" applyFont="1" applyBorder="1"/>
    <xf numFmtId="0" fontId="1" fillId="2" borderId="0" xfId="0" applyFont="1" applyFill="1" applyAlignment="1">
      <alignment horizontal="right" vertic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0" borderId="0" xfId="0" applyFont="1"/>
    <xf numFmtId="183" fontId="14" fillId="4" borderId="4" xfId="0" applyNumberFormat="1" applyFont="1" applyFill="1" applyBorder="1" applyAlignment="1">
      <alignment horizontal="center"/>
    </xf>
    <xf numFmtId="183" fontId="2" fillId="4" borderId="4" xfId="0" applyNumberFormat="1" applyFont="1" applyFill="1" applyBorder="1" applyAlignment="1">
      <alignment horizontal="center"/>
    </xf>
    <xf numFmtId="0" fontId="15" fillId="0" borderId="4" xfId="0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12" fillId="0" borderId="4" xfId="0" applyFont="1" applyBorder="1"/>
    <xf numFmtId="10" fontId="12" fillId="0" borderId="4" xfId="0" applyNumberFormat="1" applyFont="1" applyBorder="1"/>
    <xf numFmtId="184" fontId="2" fillId="4" borderId="6" xfId="0" applyNumberFormat="1" applyFont="1" applyFill="1" applyBorder="1" applyAlignment="1">
      <alignment horizontal="center"/>
    </xf>
    <xf numFmtId="0" fontId="0" fillId="5" borderId="1" xfId="0" applyFill="1" applyBorder="1"/>
    <xf numFmtId="0" fontId="3" fillId="0" borderId="0" xfId="3"/>
    <xf numFmtId="189" fontId="5" fillId="0" borderId="1" xfId="3" applyNumberFormat="1" applyFont="1" applyBorder="1" applyAlignment="1">
      <alignment horizontal="center" vertical="center" wrapText="1"/>
    </xf>
    <xf numFmtId="189" fontId="6" fillId="0" borderId="1" xfId="3" applyNumberFormat="1" applyFont="1" applyBorder="1" applyAlignment="1">
      <alignment horizontal="center" vertical="center" wrapText="1"/>
    </xf>
    <xf numFmtId="0" fontId="5" fillId="0" borderId="1" xfId="3" applyNumberFormat="1" applyFont="1" applyBorder="1" applyAlignment="1">
      <alignment vertical="center"/>
    </xf>
    <xf numFmtId="0" fontId="0" fillId="6" borderId="0" xfId="0" applyFill="1"/>
    <xf numFmtId="0" fontId="16" fillId="0" borderId="1" xfId="0" applyFont="1" applyBorder="1"/>
    <xf numFmtId="0" fontId="17" fillId="5" borderId="1" xfId="0" applyFont="1" applyFill="1" applyBorder="1"/>
    <xf numFmtId="4" fontId="17" fillId="5" borderId="1" xfId="0" applyNumberFormat="1" applyFont="1" applyFill="1" applyBorder="1"/>
    <xf numFmtId="9" fontId="17" fillId="5" borderId="1" xfId="7" applyFont="1" applyFill="1" applyBorder="1"/>
    <xf numFmtId="0" fontId="0" fillId="5" borderId="0" xfId="0" applyFill="1"/>
    <xf numFmtId="0" fontId="18" fillId="5" borderId="1" xfId="0" applyFont="1" applyFill="1" applyBorder="1"/>
    <xf numFmtId="4" fontId="18" fillId="5" borderId="1" xfId="0" applyNumberFormat="1" applyFont="1" applyFill="1" applyBorder="1"/>
    <xf numFmtId="9" fontId="18" fillId="5" borderId="1" xfId="7" applyFont="1" applyFill="1" applyBorder="1"/>
    <xf numFmtId="1" fontId="5" fillId="0" borderId="1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vertical="center"/>
    </xf>
    <xf numFmtId="0" fontId="17" fillId="0" borderId="0" xfId="0" applyFont="1"/>
    <xf numFmtId="0" fontId="18" fillId="0" borderId="1" xfId="0" applyFont="1" applyBorder="1"/>
    <xf numFmtId="0" fontId="17" fillId="5" borderId="0" xfId="0" applyFont="1" applyFill="1"/>
    <xf numFmtId="9" fontId="18" fillId="0" borderId="1" xfId="7" applyFont="1" applyFill="1" applyBorder="1"/>
    <xf numFmtId="0" fontId="17" fillId="6" borderId="0" xfId="0" applyFont="1" applyFill="1"/>
    <xf numFmtId="0" fontId="7" fillId="5" borderId="7" xfId="3" applyNumberFormat="1" applyFont="1" applyFill="1" applyBorder="1" applyAlignment="1">
      <alignment vertical="center"/>
    </xf>
    <xf numFmtId="0" fontId="8" fillId="5" borderId="7" xfId="3" applyNumberFormat="1" applyFont="1" applyFill="1" applyBorder="1" applyAlignment="1">
      <alignment horizontal="center" vertical="center"/>
    </xf>
    <xf numFmtId="1" fontId="8" fillId="5" borderId="7" xfId="3" applyNumberFormat="1" applyFont="1" applyFill="1" applyBorder="1" applyAlignment="1">
      <alignment horizontal="center" vertical="center"/>
    </xf>
    <xf numFmtId="189" fontId="7" fillId="5" borderId="1" xfId="3" applyNumberFormat="1" applyFont="1" applyFill="1" applyBorder="1" applyAlignment="1">
      <alignment horizontal="center" vertical="center" wrapText="1"/>
    </xf>
    <xf numFmtId="194" fontId="19" fillId="5" borderId="1" xfId="2" applyNumberFormat="1" applyFont="1" applyFill="1" applyBorder="1" applyAlignment="1">
      <alignment horizontal="center" vertical="center" wrapText="1"/>
    </xf>
    <xf numFmtId="0" fontId="19" fillId="5" borderId="1" xfId="2" applyNumberFormat="1" applyFont="1" applyFill="1" applyBorder="1" applyAlignment="1">
      <alignment horizontal="left" vertical="center" wrapText="1"/>
    </xf>
    <xf numFmtId="1" fontId="19" fillId="5" borderId="1" xfId="2" applyNumberFormat="1" applyFont="1" applyFill="1" applyBorder="1" applyAlignment="1">
      <alignment horizontal="center" vertical="center" wrapText="1"/>
    </xf>
    <xf numFmtId="189" fontId="19" fillId="5" borderId="1" xfId="2" applyNumberFormat="1" applyFont="1" applyFill="1" applyBorder="1" applyAlignment="1">
      <alignment horizontal="center" vertical="center" wrapText="1"/>
    </xf>
    <xf numFmtId="189" fontId="19" fillId="5" borderId="1" xfId="6" applyNumberFormat="1" applyFont="1" applyFill="1" applyBorder="1" applyAlignment="1">
      <alignment horizontal="center" vertical="center" wrapText="1"/>
    </xf>
    <xf numFmtId="0" fontId="19" fillId="5" borderId="1" xfId="6" applyNumberFormat="1" applyFont="1" applyFill="1" applyBorder="1" applyAlignment="1">
      <alignment horizontal="center" vertical="center" wrapText="1"/>
    </xf>
    <xf numFmtId="193" fontId="19" fillId="5" borderId="1" xfId="6" applyNumberFormat="1" applyFont="1" applyFill="1" applyBorder="1" applyAlignment="1">
      <alignment horizontal="center" vertical="center" wrapText="1"/>
    </xf>
    <xf numFmtId="193" fontId="19" fillId="5" borderId="1" xfId="2" applyNumberFormat="1" applyFont="1" applyFill="1" applyBorder="1" applyAlignment="1">
      <alignment horizontal="center" vertical="center" wrapText="1"/>
    </xf>
    <xf numFmtId="0" fontId="19" fillId="5" borderId="1" xfId="2" applyNumberFormat="1" applyFont="1" applyFill="1" applyBorder="1" applyAlignment="1">
      <alignment horizontal="center" vertical="center" wrapText="1"/>
    </xf>
    <xf numFmtId="193" fontId="4" fillId="5" borderId="1" xfId="5" applyNumberFormat="1" applyFont="1" applyFill="1" applyBorder="1" applyAlignment="1">
      <alignment horizontal="center" vertical="center" wrapText="1"/>
    </xf>
    <xf numFmtId="0" fontId="4" fillId="5" borderId="1" xfId="5" applyNumberFormat="1" applyFont="1" applyFill="1" applyBorder="1" applyAlignment="1">
      <alignment horizontal="left" vertical="center" wrapText="1"/>
    </xf>
    <xf numFmtId="1" fontId="4" fillId="5" borderId="1" xfId="5" applyNumberFormat="1" applyFont="1" applyFill="1" applyBorder="1" applyAlignment="1">
      <alignment horizontal="center" vertical="center" wrapText="1"/>
    </xf>
    <xf numFmtId="0" fontId="4" fillId="5" borderId="1" xfId="3" applyNumberFormat="1" applyFont="1" applyFill="1" applyBorder="1" applyAlignment="1">
      <alignment horizontal="center" vertical="center" wrapText="1"/>
    </xf>
    <xf numFmtId="0" fontId="4" fillId="5" borderId="1" xfId="3" applyNumberFormat="1" applyFont="1" applyFill="1" applyBorder="1" applyAlignment="1">
      <alignment horizontal="left" vertical="center" wrapText="1"/>
    </xf>
    <xf numFmtId="1" fontId="4" fillId="5" borderId="1" xfId="3" applyNumberFormat="1" applyFont="1" applyFill="1" applyBorder="1" applyAlignment="1">
      <alignment horizontal="center" vertical="center" wrapText="1"/>
    </xf>
    <xf numFmtId="193" fontId="4" fillId="5" borderId="1" xfId="3" applyNumberFormat="1" applyFont="1" applyFill="1" applyBorder="1" applyAlignment="1">
      <alignment horizontal="center" vertical="center" wrapText="1"/>
    </xf>
    <xf numFmtId="196" fontId="4" fillId="5" borderId="1" xfId="3" applyNumberFormat="1" applyFont="1" applyFill="1" applyBorder="1" applyAlignment="1">
      <alignment horizontal="center" vertical="center" wrapText="1"/>
    </xf>
    <xf numFmtId="0" fontId="19" fillId="5" borderId="1" xfId="6" applyNumberFormat="1" applyFont="1" applyFill="1" applyBorder="1" applyAlignment="1">
      <alignment horizontal="left" vertical="center" wrapText="1"/>
    </xf>
    <xf numFmtId="0" fontId="4" fillId="5" borderId="1" xfId="1" applyNumberFormat="1" applyFont="1" applyFill="1" applyBorder="1" applyAlignment="1">
      <alignment horizontal="left"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194" fontId="4" fillId="5" borderId="1" xfId="5" applyNumberFormat="1" applyFont="1" applyFill="1" applyBorder="1" applyAlignment="1">
      <alignment horizontal="center" vertical="center" wrapText="1"/>
    </xf>
    <xf numFmtId="189" fontId="4" fillId="5" borderId="1" xfId="5" applyNumberFormat="1" applyFont="1" applyFill="1" applyBorder="1" applyAlignment="1">
      <alignment horizontal="center" vertical="center" wrapText="1"/>
    </xf>
    <xf numFmtId="1" fontId="19" fillId="5" borderId="7" xfId="2" applyNumberFormat="1" applyFont="1" applyFill="1" applyBorder="1" applyAlignment="1">
      <alignment horizontal="center" vertical="center" wrapText="1"/>
    </xf>
    <xf numFmtId="1" fontId="19" fillId="5" borderId="1" xfId="6" applyNumberFormat="1" applyFont="1" applyFill="1" applyBorder="1" applyAlignment="1">
      <alignment horizontal="center" vertical="center" wrapText="1"/>
    </xf>
    <xf numFmtId="193" fontId="4" fillId="5" borderId="1" xfId="2" applyNumberFormat="1" applyFont="1" applyFill="1" applyBorder="1" applyAlignment="1">
      <alignment horizontal="center" vertical="center" wrapText="1"/>
    </xf>
    <xf numFmtId="193" fontId="19" fillId="5" borderId="1" xfId="5" applyNumberFormat="1" applyFont="1" applyFill="1" applyBorder="1" applyAlignment="1">
      <alignment horizontal="center" vertical="center" wrapText="1"/>
    </xf>
    <xf numFmtId="0" fontId="19" fillId="5" borderId="1" xfId="5" applyNumberFormat="1" applyFont="1" applyFill="1" applyBorder="1" applyAlignment="1">
      <alignment horizontal="left" vertical="center" wrapText="1"/>
    </xf>
    <xf numFmtId="1" fontId="19" fillId="5" borderId="1" xfId="5" applyNumberFormat="1" applyFont="1" applyFill="1" applyBorder="1" applyAlignment="1">
      <alignment horizontal="center" vertical="center" wrapText="1"/>
    </xf>
    <xf numFmtId="9" fontId="17" fillId="5" borderId="1" xfId="7" applyNumberFormat="1" applyFont="1" applyFill="1" applyBorder="1"/>
    <xf numFmtId="196" fontId="4" fillId="5" borderId="1" xfId="5" applyNumberFormat="1" applyFont="1" applyFill="1" applyBorder="1" applyAlignment="1">
      <alignment horizontal="center" vertical="center" wrapText="1"/>
    </xf>
    <xf numFmtId="189" fontId="4" fillId="5" borderId="1" xfId="3" applyNumberFormat="1" applyFont="1" applyFill="1" applyBorder="1" applyAlignment="1">
      <alignment horizontal="center" vertical="center" wrapText="1"/>
    </xf>
    <xf numFmtId="1" fontId="8" fillId="5" borderId="1" xfId="3" applyNumberFormat="1" applyFont="1" applyFill="1" applyBorder="1" applyAlignment="1">
      <alignment horizontal="center" vertical="center" wrapText="1"/>
    </xf>
    <xf numFmtId="0" fontId="4" fillId="5" borderId="1" xfId="5" applyNumberFormat="1" applyFont="1" applyFill="1" applyBorder="1" applyAlignment="1">
      <alignment horizontal="center" vertical="center" wrapText="1"/>
    </xf>
    <xf numFmtId="1" fontId="4" fillId="5" borderId="7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vertical="center"/>
    </xf>
    <xf numFmtId="1" fontId="5" fillId="5" borderId="1" xfId="3" applyNumberFormat="1" applyFont="1" applyFill="1" applyBorder="1" applyAlignment="1">
      <alignment horizontal="center" vertical="center" wrapText="1"/>
    </xf>
    <xf numFmtId="189" fontId="5" fillId="5" borderId="1" xfId="3" applyNumberFormat="1" applyFont="1" applyFill="1" applyBorder="1" applyAlignment="1">
      <alignment horizontal="center" vertical="center" wrapText="1"/>
    </xf>
    <xf numFmtId="0" fontId="3" fillId="5" borderId="0" xfId="3" applyFill="1"/>
    <xf numFmtId="189" fontId="4" fillId="5" borderId="1" xfId="6" applyNumberFormat="1" applyFont="1" applyFill="1" applyBorder="1" applyAlignment="1">
      <alignment horizontal="center" vertical="center" wrapText="1"/>
    </xf>
    <xf numFmtId="1" fontId="5" fillId="5" borderId="1" xfId="3" applyNumberFormat="1" applyFont="1" applyFill="1" applyBorder="1" applyAlignment="1">
      <alignment vertical="center"/>
    </xf>
    <xf numFmtId="0" fontId="4" fillId="5" borderId="1" xfId="6" applyNumberFormat="1" applyFont="1" applyFill="1" applyBorder="1" applyAlignment="1">
      <alignment horizontal="center" vertical="center" wrapText="1"/>
    </xf>
    <xf numFmtId="1" fontId="5" fillId="5" borderId="1" xfId="3" applyNumberFormat="1" applyFont="1" applyFill="1" applyBorder="1" applyAlignment="1">
      <alignment horizontal="center" vertical="center"/>
    </xf>
    <xf numFmtId="193" fontId="19" fillId="5" borderId="1" xfId="4" applyNumberFormat="1" applyFont="1" applyFill="1" applyBorder="1" applyAlignment="1">
      <alignment horizontal="center" vertical="center" wrapText="1"/>
    </xf>
    <xf numFmtId="0" fontId="19" fillId="5" borderId="1" xfId="4" applyNumberFormat="1" applyFont="1" applyFill="1" applyBorder="1" applyAlignment="1">
      <alignment horizontal="left" vertical="center" wrapText="1"/>
    </xf>
    <xf numFmtId="1" fontId="19" fillId="5" borderId="1" xfId="4" applyNumberFormat="1" applyFont="1" applyFill="1" applyBorder="1" applyAlignment="1">
      <alignment horizontal="center" vertical="center" wrapText="1"/>
    </xf>
    <xf numFmtId="189" fontId="19" fillId="5" borderId="1" xfId="4" applyNumberFormat="1" applyFont="1" applyFill="1" applyBorder="1" applyAlignment="1">
      <alignment horizontal="center" vertical="center" wrapText="1"/>
    </xf>
    <xf numFmtId="2" fontId="4" fillId="5" borderId="1" xfId="5" applyNumberFormat="1" applyFont="1" applyFill="1" applyBorder="1" applyAlignment="1">
      <alignment horizontal="center" vertical="center" wrapText="1"/>
    </xf>
    <xf numFmtId="195" fontId="4" fillId="5" borderId="1" xfId="5" applyNumberFormat="1" applyFont="1" applyFill="1" applyBorder="1" applyAlignment="1">
      <alignment horizontal="center" vertical="center" wrapText="1"/>
    </xf>
    <xf numFmtId="1" fontId="8" fillId="5" borderId="1" xfId="3" applyNumberFormat="1" applyFont="1" applyFill="1" applyBorder="1" applyAlignment="1">
      <alignment horizontal="center" vertical="center"/>
    </xf>
    <xf numFmtId="1" fontId="19" fillId="5" borderId="1" xfId="3" applyNumberFormat="1" applyFont="1" applyFill="1" applyBorder="1" applyAlignment="1">
      <alignment horizontal="center" vertical="center" wrapText="1"/>
    </xf>
    <xf numFmtId="193" fontId="4" fillId="5" borderId="1" xfId="6" applyNumberFormat="1" applyFont="1" applyFill="1" applyBorder="1" applyAlignment="1">
      <alignment horizontal="center" vertical="center" wrapText="1"/>
    </xf>
    <xf numFmtId="0" fontId="4" fillId="5" borderId="1" xfId="6" applyNumberFormat="1" applyFont="1" applyFill="1" applyBorder="1" applyAlignment="1">
      <alignment horizontal="left" vertical="center" wrapText="1"/>
    </xf>
    <xf numFmtId="1" fontId="4" fillId="5" borderId="1" xfId="6" applyNumberFormat="1" applyFont="1" applyFill="1" applyBorder="1" applyAlignment="1">
      <alignment horizontal="center" vertical="center" wrapText="1"/>
    </xf>
    <xf numFmtId="197" fontId="4" fillId="5" borderId="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/>
    </xf>
    <xf numFmtId="0" fontId="0" fillId="5" borderId="0" xfId="0" applyFont="1" applyFill="1"/>
    <xf numFmtId="194" fontId="19" fillId="5" borderId="1" xfId="6" applyNumberFormat="1" applyFont="1" applyFill="1" applyBorder="1" applyAlignment="1">
      <alignment horizontal="center" vertical="center" wrapText="1"/>
    </xf>
    <xf numFmtId="200" fontId="4" fillId="5" borderId="1" xfId="3" applyNumberFormat="1" applyFont="1" applyFill="1" applyBorder="1" applyAlignment="1">
      <alignment horizontal="center" vertical="center" wrapText="1"/>
    </xf>
    <xf numFmtId="1" fontId="4" fillId="5" borderId="0" xfId="3" applyNumberFormat="1" applyFont="1" applyFill="1" applyBorder="1" applyAlignment="1">
      <alignment horizontal="center" vertical="center" wrapText="1"/>
    </xf>
    <xf numFmtId="193" fontId="19" fillId="5" borderId="1" xfId="3" applyNumberFormat="1" applyFont="1" applyFill="1" applyBorder="1" applyAlignment="1">
      <alignment horizontal="center" vertical="center" wrapText="1"/>
    </xf>
    <xf numFmtId="0" fontId="20" fillId="5" borderId="7" xfId="3" applyNumberFormat="1" applyFont="1" applyFill="1" applyBorder="1" applyAlignment="1">
      <alignment vertical="center"/>
    </xf>
    <xf numFmtId="0" fontId="21" fillId="5" borderId="7" xfId="3" applyNumberFormat="1" applyFont="1" applyFill="1" applyBorder="1" applyAlignment="1">
      <alignment horizontal="center" vertical="center"/>
    </xf>
    <xf numFmtId="1" fontId="21" fillId="5" borderId="7" xfId="3" applyNumberFormat="1" applyFont="1" applyFill="1" applyBorder="1" applyAlignment="1">
      <alignment horizontal="center" vertical="center"/>
    </xf>
    <xf numFmtId="189" fontId="20" fillId="5" borderId="1" xfId="3" applyNumberFormat="1" applyFont="1" applyFill="1" applyBorder="1" applyAlignment="1">
      <alignment horizontal="center" vertical="center" wrapText="1"/>
    </xf>
    <xf numFmtId="0" fontId="19" fillId="5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right" vertical="center"/>
    </xf>
    <xf numFmtId="4" fontId="1" fillId="7" borderId="2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right" vertical="center"/>
    </xf>
    <xf numFmtId="4" fontId="1" fillId="7" borderId="4" xfId="0" applyNumberFormat="1" applyFont="1" applyFill="1" applyBorder="1" applyAlignment="1">
      <alignment horizontal="center"/>
    </xf>
    <xf numFmtId="9" fontId="2" fillId="7" borderId="4" xfId="0" applyNumberFormat="1" applyFont="1" applyFill="1" applyBorder="1" applyAlignment="1">
      <alignment horizontal="center" vertical="center" wrapText="1"/>
    </xf>
    <xf numFmtId="9" fontId="2" fillId="7" borderId="6" xfId="0" applyNumberFormat="1" applyFont="1" applyFill="1" applyBorder="1" applyAlignment="1">
      <alignment horizontal="center"/>
    </xf>
    <xf numFmtId="9" fontId="2" fillId="8" borderId="5" xfId="0" applyNumberFormat="1" applyFont="1" applyFill="1" applyBorder="1" applyAlignment="1">
      <alignment horizontal="center" vertical="center"/>
    </xf>
    <xf numFmtId="0" fontId="7" fillId="0" borderId="8" xfId="3" applyNumberFormat="1" applyFont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9" fontId="18" fillId="6" borderId="1" xfId="7" applyNumberFormat="1" applyFont="1" applyFill="1" applyBorder="1"/>
    <xf numFmtId="9" fontId="18" fillId="6" borderId="1" xfId="7" applyFont="1" applyFill="1" applyBorder="1"/>
    <xf numFmtId="1" fontId="22" fillId="5" borderId="1" xfId="6" applyNumberFormat="1" applyFont="1" applyFill="1" applyBorder="1" applyAlignment="1">
      <alignment horizontal="center" vertical="center" wrapText="1"/>
    </xf>
    <xf numFmtId="0" fontId="22" fillId="5" borderId="1" xfId="6" applyNumberFormat="1" applyFont="1" applyFill="1" applyBorder="1" applyAlignment="1">
      <alignment horizontal="left" vertical="center" wrapText="1"/>
    </xf>
    <xf numFmtId="189" fontId="22" fillId="5" borderId="1" xfId="6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0" fontId="24" fillId="5" borderId="1" xfId="3" applyNumberFormat="1" applyFont="1" applyFill="1" applyBorder="1" applyAlignment="1">
      <alignment horizontal="left" vertical="center" wrapText="1"/>
    </xf>
    <xf numFmtId="1" fontId="24" fillId="5" borderId="1" xfId="3" applyNumberFormat="1" applyFont="1" applyFill="1" applyBorder="1" applyAlignment="1">
      <alignment horizontal="center" vertical="center" wrapText="1"/>
    </xf>
    <xf numFmtId="189" fontId="24" fillId="5" borderId="1" xfId="3" applyNumberFormat="1" applyFont="1" applyFill="1" applyBorder="1" applyAlignment="1">
      <alignment horizontal="center" vertical="center" wrapText="1"/>
    </xf>
    <xf numFmtId="0" fontId="25" fillId="5" borderId="0" xfId="0" applyFont="1" applyFill="1"/>
    <xf numFmtId="0" fontId="22" fillId="5" borderId="1" xfId="3" applyNumberFormat="1" applyFont="1" applyFill="1" applyBorder="1" applyAlignment="1">
      <alignment horizontal="center" vertical="center" wrapText="1"/>
    </xf>
    <xf numFmtId="0" fontId="22" fillId="5" borderId="1" xfId="3" applyNumberFormat="1" applyFont="1" applyFill="1" applyBorder="1" applyAlignment="1">
      <alignment horizontal="left" vertical="center" wrapText="1"/>
    </xf>
    <xf numFmtId="1" fontId="22" fillId="5" borderId="1" xfId="3" applyNumberFormat="1" applyFont="1" applyFill="1" applyBorder="1" applyAlignment="1">
      <alignment horizontal="center" vertical="center" wrapText="1"/>
    </xf>
    <xf numFmtId="189" fontId="22" fillId="5" borderId="1" xfId="3" applyNumberFormat="1" applyFont="1" applyFill="1" applyBorder="1" applyAlignment="1">
      <alignment horizontal="center" vertical="center" wrapText="1"/>
    </xf>
    <xf numFmtId="198" fontId="22" fillId="5" borderId="1" xfId="3" applyNumberFormat="1" applyFont="1" applyFill="1" applyBorder="1" applyAlignment="1">
      <alignment horizontal="center" vertical="center" wrapText="1"/>
    </xf>
    <xf numFmtId="193" fontId="22" fillId="5" borderId="1" xfId="6" applyNumberFormat="1" applyFont="1" applyFill="1" applyBorder="1" applyAlignment="1">
      <alignment horizontal="center" vertical="center" wrapText="1"/>
    </xf>
    <xf numFmtId="193" fontId="24" fillId="5" borderId="1" xfId="2" applyNumberFormat="1" applyFont="1" applyFill="1" applyBorder="1" applyAlignment="1">
      <alignment horizontal="center" vertical="center" wrapText="1"/>
    </xf>
    <xf numFmtId="0" fontId="24" fillId="5" borderId="1" xfId="2" applyNumberFormat="1" applyFont="1" applyFill="1" applyBorder="1" applyAlignment="1">
      <alignment horizontal="left" vertical="center" wrapText="1"/>
    </xf>
    <xf numFmtId="1" fontId="24" fillId="5" borderId="1" xfId="2" applyNumberFormat="1" applyFont="1" applyFill="1" applyBorder="1" applyAlignment="1">
      <alignment horizontal="center" vertical="center" wrapText="1"/>
    </xf>
    <xf numFmtId="189" fontId="24" fillId="5" borderId="1" xfId="2" applyNumberFormat="1" applyFont="1" applyFill="1" applyBorder="1" applyAlignment="1">
      <alignment horizontal="center" vertical="center" wrapText="1"/>
    </xf>
    <xf numFmtId="193" fontId="24" fillId="5" borderId="1" xfId="3" applyNumberFormat="1" applyFont="1" applyFill="1" applyBorder="1" applyAlignment="1">
      <alignment horizontal="center" vertical="center" wrapText="1"/>
    </xf>
    <xf numFmtId="189" fontId="24" fillId="5" borderId="1" xfId="5" applyNumberFormat="1" applyFont="1" applyFill="1" applyBorder="1" applyAlignment="1">
      <alignment horizontal="center" vertical="center" wrapText="1"/>
    </xf>
    <xf numFmtId="193" fontId="24" fillId="5" borderId="1" xfId="5" applyNumberFormat="1" applyFont="1" applyFill="1" applyBorder="1" applyAlignment="1">
      <alignment horizontal="center" vertical="center" wrapText="1"/>
    </xf>
    <xf numFmtId="0" fontId="24" fillId="5" borderId="1" xfId="5" applyNumberFormat="1" applyFont="1" applyFill="1" applyBorder="1" applyAlignment="1">
      <alignment horizontal="left" vertical="center" wrapText="1"/>
    </xf>
    <xf numFmtId="1" fontId="24" fillId="5" borderId="1" xfId="5" applyNumberFormat="1" applyFont="1" applyFill="1" applyBorder="1" applyAlignment="1">
      <alignment horizontal="center" vertical="center" wrapText="1"/>
    </xf>
    <xf numFmtId="0" fontId="26" fillId="5" borderId="1" xfId="0" applyFont="1" applyFill="1" applyBorder="1"/>
    <xf numFmtId="0" fontId="9" fillId="5" borderId="7" xfId="3" applyNumberFormat="1" applyFont="1" applyFill="1" applyBorder="1" applyAlignment="1">
      <alignment horizontal="center" vertical="center"/>
    </xf>
    <xf numFmtId="0" fontId="26" fillId="5" borderId="0" xfId="0" applyFont="1" applyFill="1"/>
    <xf numFmtId="1" fontId="8" fillId="5" borderId="7" xfId="3" applyNumberFormat="1" applyFont="1" applyFill="1" applyBorder="1" applyAlignment="1">
      <alignment vertical="center"/>
    </xf>
    <xf numFmtId="0" fontId="6" fillId="6" borderId="1" xfId="3" applyNumberFormat="1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1" fontId="4" fillId="5" borderId="3" xfId="3" applyNumberFormat="1" applyFont="1" applyFill="1" applyBorder="1" applyAlignment="1">
      <alignment horizontal="center" vertical="center" wrapText="1"/>
    </xf>
    <xf numFmtId="189" fontId="4" fillId="5" borderId="3" xfId="3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0" fillId="0" borderId="10" xfId="3" applyNumberFormat="1" applyFont="1" applyBorder="1" applyAlignment="1">
      <alignment horizontal="center" vertical="center" wrapText="1"/>
    </xf>
    <xf numFmtId="16" fontId="27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7" fillId="5" borderId="13" xfId="3" applyNumberFormat="1" applyFont="1" applyFill="1" applyBorder="1" applyAlignment="1">
      <alignment vertical="center"/>
    </xf>
    <xf numFmtId="0" fontId="8" fillId="5" borderId="13" xfId="3" applyNumberFormat="1" applyFont="1" applyFill="1" applyBorder="1" applyAlignment="1">
      <alignment horizontal="center" vertical="center"/>
    </xf>
    <xf numFmtId="1" fontId="8" fillId="5" borderId="13" xfId="3" applyNumberFormat="1" applyFont="1" applyFill="1" applyBorder="1" applyAlignment="1">
      <alignment horizontal="center" vertical="center"/>
    </xf>
    <xf numFmtId="189" fontId="7" fillId="5" borderId="3" xfId="3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7" fillId="5" borderId="1" xfId="3" applyNumberFormat="1" applyFont="1" applyFill="1" applyBorder="1" applyAlignment="1">
      <alignment vertical="center"/>
    </xf>
    <xf numFmtId="0" fontId="8" fillId="5" borderId="1" xfId="3" applyNumberFormat="1" applyFont="1" applyFill="1" applyBorder="1" applyAlignment="1">
      <alignment horizontal="center" vertical="center"/>
    </xf>
    <xf numFmtId="1" fontId="19" fillId="5" borderId="3" xfId="2" applyNumberFormat="1" applyFont="1" applyFill="1" applyBorder="1" applyAlignment="1">
      <alignment horizontal="center" vertical="center" wrapText="1"/>
    </xf>
    <xf numFmtId="189" fontId="19" fillId="5" borderId="3" xfId="6" applyNumberFormat="1" applyFont="1" applyFill="1" applyBorder="1" applyAlignment="1">
      <alignment horizontal="center" vertical="center" wrapText="1"/>
    </xf>
    <xf numFmtId="189" fontId="4" fillId="5" borderId="3" xfId="6" applyNumberFormat="1" applyFont="1" applyFill="1" applyBorder="1" applyAlignment="1">
      <alignment horizontal="center" vertical="center" wrapText="1"/>
    </xf>
    <xf numFmtId="0" fontId="4" fillId="5" borderId="3" xfId="6" applyNumberFormat="1" applyFont="1" applyFill="1" applyBorder="1" applyAlignment="1">
      <alignment horizontal="center" vertical="center" wrapText="1"/>
    </xf>
    <xf numFmtId="0" fontId="4" fillId="5" borderId="3" xfId="3" applyNumberFormat="1" applyFont="1" applyFill="1" applyBorder="1" applyAlignment="1">
      <alignment horizontal="center" vertical="center" wrapText="1"/>
    </xf>
    <xf numFmtId="0" fontId="4" fillId="5" borderId="3" xfId="3" applyNumberFormat="1" applyFont="1" applyFill="1" applyBorder="1" applyAlignment="1">
      <alignment horizontal="left" vertical="center" wrapText="1"/>
    </xf>
    <xf numFmtId="189" fontId="4" fillId="5" borderId="3" xfId="5" applyNumberFormat="1" applyFont="1" applyFill="1" applyBorder="1" applyAlignment="1">
      <alignment horizontal="center" vertical="center" wrapText="1"/>
    </xf>
    <xf numFmtId="0" fontId="19" fillId="5" borderId="3" xfId="2" applyNumberFormat="1" applyFont="1" applyFill="1" applyBorder="1" applyAlignment="1">
      <alignment horizontal="left" vertical="center" wrapText="1"/>
    </xf>
    <xf numFmtId="1" fontId="4" fillId="5" borderId="3" xfId="5" applyNumberFormat="1" applyFont="1" applyFill="1" applyBorder="1" applyAlignment="1">
      <alignment horizontal="center" vertical="center" wrapText="1"/>
    </xf>
    <xf numFmtId="0" fontId="4" fillId="5" borderId="3" xfId="5" applyNumberFormat="1" applyFont="1" applyFill="1" applyBorder="1" applyAlignment="1">
      <alignment horizontal="left" vertical="center" wrapText="1"/>
    </xf>
    <xf numFmtId="0" fontId="4" fillId="5" borderId="3" xfId="5" applyNumberFormat="1" applyFont="1" applyFill="1" applyBorder="1" applyAlignment="1">
      <alignment horizontal="center" vertical="center" wrapText="1"/>
    </xf>
    <xf numFmtId="1" fontId="19" fillId="5" borderId="3" xfId="3" applyNumberFormat="1" applyFont="1" applyFill="1" applyBorder="1" applyAlignment="1">
      <alignment horizontal="center" vertical="center" wrapText="1"/>
    </xf>
    <xf numFmtId="193" fontId="4" fillId="5" borderId="13" xfId="2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193" fontId="4" fillId="5" borderId="3" xfId="3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1" fontId="4" fillId="5" borderId="1" xfId="3" applyNumberFormat="1" applyFont="1" applyFill="1" applyBorder="1" applyAlignment="1">
      <alignment horizontal="left" vertical="center" wrapText="1"/>
    </xf>
    <xf numFmtId="193" fontId="4" fillId="5" borderId="13" xfId="2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center" wrapText="1"/>
    </xf>
    <xf numFmtId="189" fontId="4" fillId="5" borderId="2" xfId="3" applyNumberFormat="1" applyFont="1" applyFill="1" applyBorder="1" applyAlignment="1">
      <alignment horizontal="center" vertical="center" wrapText="1"/>
    </xf>
    <xf numFmtId="189" fontId="19" fillId="5" borderId="2" xfId="6" applyNumberFormat="1" applyFont="1" applyFill="1" applyBorder="1" applyAlignment="1">
      <alignment horizontal="center" vertical="center" wrapText="1"/>
    </xf>
    <xf numFmtId="16" fontId="29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89" fontId="4" fillId="5" borderId="2" xfId="5" applyNumberFormat="1" applyFont="1" applyFill="1" applyBorder="1" applyAlignment="1">
      <alignment horizontal="center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196" fontId="4" fillId="5" borderId="3" xfId="3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1" fontId="4" fillId="5" borderId="13" xfId="3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16" fontId="29" fillId="0" borderId="1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93" fontId="4" fillId="5" borderId="1" xfId="3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16" fontId="29" fillId="0" borderId="1" xfId="0" applyNumberFormat="1" applyFont="1" applyBorder="1" applyAlignment="1">
      <alignment horizontal="justify" vertical="center" wrapText="1"/>
    </xf>
    <xf numFmtId="17" fontId="29" fillId="0" borderId="1" xfId="0" applyNumberFormat="1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5" borderId="0" xfId="0" applyFill="1" applyAlignment="1"/>
    <xf numFmtId="0" fontId="29" fillId="0" borderId="0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0" fillId="5" borderId="0" xfId="0" applyFill="1" applyAlignment="1">
      <alignment wrapText="1"/>
    </xf>
    <xf numFmtId="0" fontId="0" fillId="5" borderId="0" xfId="0" applyFont="1" applyFill="1" applyAlignment="1"/>
    <xf numFmtId="0" fontId="1" fillId="2" borderId="7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7" fillId="5" borderId="8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right" vertical="center" wrapText="1"/>
    </xf>
    <xf numFmtId="0" fontId="1" fillId="7" borderId="14" xfId="0" applyFont="1" applyFill="1" applyBorder="1" applyAlignment="1">
      <alignment horizontal="right" vertical="center"/>
    </xf>
    <xf numFmtId="0" fontId="1" fillId="7" borderId="18" xfId="0" applyFont="1" applyFill="1" applyBorder="1" applyAlignment="1">
      <alignment horizontal="righ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right" vertical="center"/>
    </xf>
    <xf numFmtId="0" fontId="1" fillId="7" borderId="2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right" vertical="center" wrapText="1"/>
    </xf>
    <xf numFmtId="0" fontId="1" fillId="8" borderId="14" xfId="0" applyFont="1" applyFill="1" applyBorder="1" applyAlignment="1">
      <alignment horizontal="right" vertical="center" wrapText="1"/>
    </xf>
    <xf numFmtId="0" fontId="1" fillId="8" borderId="18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5" fillId="5" borderId="7" xfId="3" applyNumberFormat="1" applyFont="1" applyFill="1" applyBorder="1" applyAlignment="1">
      <alignment horizontal="left" vertical="center" wrapText="1"/>
    </xf>
    <xf numFmtId="0" fontId="5" fillId="5" borderId="14" xfId="3" applyNumberFormat="1" applyFont="1" applyFill="1" applyBorder="1" applyAlignment="1">
      <alignment horizontal="left" vertical="center" wrapText="1"/>
    </xf>
    <xf numFmtId="0" fontId="5" fillId="5" borderId="2" xfId="3" applyNumberFormat="1" applyFont="1" applyFill="1" applyBorder="1" applyAlignment="1">
      <alignment horizontal="left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0" fontId="6" fillId="6" borderId="8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6" fillId="6" borderId="10" xfId="3" applyNumberFormat="1" applyFont="1" applyFill="1" applyBorder="1" applyAlignment="1">
      <alignment horizontal="center" vertical="center" wrapText="1"/>
    </xf>
    <xf numFmtId="0" fontId="6" fillId="6" borderId="3" xfId="3" applyNumberFormat="1" applyFont="1" applyFill="1" applyBorder="1" applyAlignment="1">
      <alignment horizontal="center" vertical="center" wrapText="1"/>
    </xf>
    <xf numFmtId="0" fontId="7" fillId="0" borderId="8" xfId="3" applyNumberFormat="1" applyFont="1" applyBorder="1" applyAlignment="1">
      <alignment horizontal="center" vertical="center" wrapText="1"/>
    </xf>
    <xf numFmtId="0" fontId="7" fillId="5" borderId="1" xfId="3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</cellXfs>
  <cellStyles count="8">
    <cellStyle name="Обычный" xfId="0" builtinId="0"/>
    <cellStyle name="Обычный_2 неделя" xfId="1"/>
    <cellStyle name="Обычный_Лист1" xfId="2"/>
    <cellStyle name="Обычный_Лист2" xfId="3"/>
    <cellStyle name="Обычный_Лист3" xfId="4"/>
    <cellStyle name="Обычный_ХЭХ 1С" xfId="5"/>
    <cellStyle name="Обычный_ХЭХ из 1С  (2)" xfId="6"/>
    <cellStyle name="Процентный" xfId="7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9" sqref="H19"/>
    </sheetView>
  </sheetViews>
  <sheetFormatPr defaultColWidth="9" defaultRowHeight="12.75"/>
  <cols>
    <col min="1" max="1" width="11" customWidth="1"/>
    <col min="2" max="2" width="22.140625" customWidth="1"/>
    <col min="3" max="6" width="9" customWidth="1"/>
    <col min="7" max="7" width="9.85546875" customWidth="1"/>
    <col min="8" max="9" width="9" customWidth="1"/>
    <col min="10" max="10" width="10.85546875" customWidth="1"/>
  </cols>
  <sheetData>
    <row r="1" spans="1:1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3.8679999999999999</v>
      </c>
      <c r="F6" s="82">
        <v>17.297999999999998</v>
      </c>
      <c r="G6" s="82">
        <v>123.44199999999999</v>
      </c>
      <c r="H6" s="82">
        <v>4.7E-2</v>
      </c>
      <c r="I6" s="82">
        <v>0.6</v>
      </c>
      <c r="J6" s="82">
        <v>16.399999999999999</v>
      </c>
      <c r="K6" s="82">
        <v>0.25600000000000001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>
      <c r="A7" s="67">
        <v>382</v>
      </c>
      <c r="B7" s="65" t="s">
        <v>87</v>
      </c>
      <c r="C7" s="66">
        <v>180</v>
      </c>
      <c r="D7" s="82">
        <v>3.1419999999999999</v>
      </c>
      <c r="E7" s="82">
        <v>2.5110000000000001</v>
      </c>
      <c r="F7" s="82">
        <v>16.344000000000001</v>
      </c>
      <c r="G7" s="82">
        <v>101.58199999999999</v>
      </c>
      <c r="H7" s="82">
        <v>1.9800000000000002E-2</v>
      </c>
      <c r="I7" s="82">
        <v>0.48599999999999999</v>
      </c>
      <c r="J7" s="82">
        <v>8.1969999999999992</v>
      </c>
      <c r="K7" s="82">
        <v>9.9000000000000008E-3</v>
      </c>
      <c r="L7" s="82">
        <v>101.34699999999999</v>
      </c>
      <c r="M7" s="82">
        <v>94.122</v>
      </c>
      <c r="N7" s="82">
        <v>25.11</v>
      </c>
      <c r="O7" s="82">
        <v>0.83</v>
      </c>
    </row>
    <row r="8" spans="1:15" s="37" customFormat="1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1E-3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>
      <c r="A10" s="111"/>
      <c r="B10" s="53" t="s">
        <v>136</v>
      </c>
      <c r="C10" s="54">
        <v>40</v>
      </c>
      <c r="D10" s="56">
        <v>3.04</v>
      </c>
      <c r="E10" s="56">
        <v>1.1200000000000001</v>
      </c>
      <c r="F10" s="56">
        <v>20.560000000000002</v>
      </c>
      <c r="G10" s="56">
        <v>104.48</v>
      </c>
      <c r="H10" s="56">
        <v>6.2000000000000006E-2</v>
      </c>
      <c r="I10" s="56">
        <v>0.8</v>
      </c>
      <c r="J10" s="56">
        <v>0</v>
      </c>
      <c r="K10" s="56">
        <v>0.62222222222222223</v>
      </c>
      <c r="L10" s="56">
        <v>18.044444444444444</v>
      </c>
      <c r="M10" s="56">
        <v>26</v>
      </c>
      <c r="N10" s="56">
        <v>4.7999999999999989</v>
      </c>
      <c r="O10" s="56">
        <v>0.48</v>
      </c>
    </row>
    <row r="11" spans="1:15" s="37" customFormat="1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9.8000000000000007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2.2000000000000002</v>
      </c>
    </row>
    <row r="12" spans="1:15" s="37" customFormat="1">
      <c r="A12" s="65"/>
      <c r="B12" s="83" t="s">
        <v>91</v>
      </c>
      <c r="C12" s="83">
        <f t="shared" ref="C12:O12" si="0">SUM(C6:C11)</f>
        <v>530</v>
      </c>
      <c r="D12" s="51">
        <f t="shared" si="0"/>
        <v>11.334999999999999</v>
      </c>
      <c r="E12" s="51">
        <f t="shared" si="0"/>
        <v>15.148999999999999</v>
      </c>
      <c r="F12" s="51">
        <f t="shared" si="0"/>
        <v>64.132000000000005</v>
      </c>
      <c r="G12" s="51">
        <f t="shared" si="0"/>
        <v>442.59400000000005</v>
      </c>
      <c r="H12" s="51">
        <f t="shared" si="0"/>
        <v>0.1598</v>
      </c>
      <c r="I12" s="51">
        <f t="shared" si="0"/>
        <v>11.885999999999999</v>
      </c>
      <c r="J12" s="51">
        <f t="shared" si="0"/>
        <v>64.596999999999994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55.557999999999993</v>
      </c>
      <c r="O12" s="51">
        <f t="shared" si="0"/>
        <v>3.9039999999999999</v>
      </c>
    </row>
    <row r="13" spans="1:15" s="37" customFormat="1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2.2799999999999998</v>
      </c>
      <c r="G14" s="82">
        <v>14.4</v>
      </c>
      <c r="H14" s="82">
        <v>3.5999999999999997E-2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2.5">
      <c r="A15" s="77">
        <v>82</v>
      </c>
      <c r="B15" s="78" t="s">
        <v>137</v>
      </c>
      <c r="C15" s="79">
        <v>200</v>
      </c>
      <c r="D15" s="73">
        <v>4.9989999999999997</v>
      </c>
      <c r="E15" s="73">
        <v>5.8849999999999998</v>
      </c>
      <c r="F15" s="73">
        <v>10.545</v>
      </c>
      <c r="G15" s="73">
        <v>116.30800000000001</v>
      </c>
      <c r="H15" s="73">
        <v>6.3E-2</v>
      </c>
      <c r="I15" s="73">
        <v>16.986000000000001</v>
      </c>
      <c r="J15" s="73">
        <v>12.58</v>
      </c>
      <c r="K15" s="73">
        <v>2.0099999999999998</v>
      </c>
      <c r="L15" s="73">
        <v>46.646999999999998</v>
      </c>
      <c r="M15" s="73">
        <v>72.653999999999996</v>
      </c>
      <c r="N15" s="73">
        <v>24.454999999999998</v>
      </c>
      <c r="O15" s="73">
        <v>1.1990000000000001</v>
      </c>
    </row>
    <row r="16" spans="1:15" s="37" customFormat="1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>
      <c r="A17" s="67" t="s">
        <v>139</v>
      </c>
      <c r="B17" s="65" t="s">
        <v>127</v>
      </c>
      <c r="C17" s="66">
        <v>90</v>
      </c>
      <c r="D17" s="73">
        <v>10.335000000000001</v>
      </c>
      <c r="E17" s="73">
        <v>11.617000000000001</v>
      </c>
      <c r="F17" s="73">
        <v>11.048999999999999</v>
      </c>
      <c r="G17" s="73">
        <v>190.363</v>
      </c>
      <c r="H17" s="73">
        <v>7.5999999999999998E-2</v>
      </c>
      <c r="I17" s="84">
        <v>3.2000000000000001E-2</v>
      </c>
      <c r="J17" s="84">
        <v>8</v>
      </c>
      <c r="K17" s="73">
        <v>1.8109999999999999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>
      <c r="A19" s="67">
        <v>312</v>
      </c>
      <c r="B19" s="65" t="s">
        <v>35</v>
      </c>
      <c r="C19" s="66">
        <v>150</v>
      </c>
      <c r="D19" s="82">
        <v>3.2949999999999999</v>
      </c>
      <c r="E19" s="82">
        <v>5.4409999999999998</v>
      </c>
      <c r="F19" s="82">
        <v>22.209</v>
      </c>
      <c r="G19" s="82">
        <v>151.404</v>
      </c>
      <c r="H19" s="82">
        <v>0.16</v>
      </c>
      <c r="I19" s="82">
        <v>25.937999999999999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33.110000000000007</v>
      </c>
      <c r="O19" s="82">
        <v>1.2250000000000001</v>
      </c>
    </row>
    <row r="20" spans="1:15" s="37" customFormat="1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25.084800000000001</v>
      </c>
      <c r="G20" s="82">
        <v>103.104</v>
      </c>
      <c r="H20" s="82">
        <v>1.0800000000000001E-2</v>
      </c>
      <c r="I20" s="82">
        <v>3.6</v>
      </c>
      <c r="J20" s="82">
        <v>0</v>
      </c>
      <c r="K20" s="82">
        <v>7.2000000000000008E-2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6.4000000000000001E-2</v>
      </c>
      <c r="I21" s="73">
        <v>0</v>
      </c>
      <c r="J21" s="73">
        <v>0</v>
      </c>
      <c r="K21" s="73">
        <v>0.52</v>
      </c>
      <c r="L21" s="73">
        <v>9.1999999999999993</v>
      </c>
      <c r="M21" s="73">
        <v>34.799999999999997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7.9279999999999999</v>
      </c>
      <c r="G22" s="82">
        <v>39.6</v>
      </c>
      <c r="H22" s="82">
        <v>3.4000000000000002E-2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>
      <c r="A23" s="48"/>
      <c r="B23" s="49" t="s">
        <v>29</v>
      </c>
      <c r="C23" s="50">
        <f t="shared" ref="C23:O23" si="1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709.17900000000009</v>
      </c>
      <c r="H23" s="51">
        <f t="shared" si="1"/>
        <v>0.44379999999999997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5.2220000000000004</v>
      </c>
      <c r="L23" s="51">
        <f t="shared" si="1"/>
        <v>137.26700000000002</v>
      </c>
      <c r="M23" s="51">
        <f t="shared" si="1"/>
        <v>363.35399999999998</v>
      </c>
      <c r="N23" s="51">
        <f t="shared" si="1"/>
        <v>112.79500000000002</v>
      </c>
      <c r="O23" s="51">
        <f t="shared" si="1"/>
        <v>7.0738000000000003</v>
      </c>
    </row>
    <row r="24" spans="1:15" s="37" customFormat="1">
      <c r="A24" s="86"/>
      <c r="B24" s="86" t="s">
        <v>30</v>
      </c>
      <c r="C24" s="87">
        <f t="shared" ref="C24:O24" si="2">C23+C12</f>
        <v>1270</v>
      </c>
      <c r="D24" s="88">
        <f t="shared" si="2"/>
        <v>35.247999999999998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0.60359999999999991</v>
      </c>
      <c r="I24" s="88">
        <f t="shared" si="2"/>
        <v>73.442000000000007</v>
      </c>
      <c r="J24" s="88">
        <f t="shared" si="2"/>
        <v>111.47699999999999</v>
      </c>
      <c r="K24" s="88">
        <f t="shared" si="2"/>
        <v>6.4101222222222223</v>
      </c>
      <c r="L24" s="88">
        <f t="shared" si="2"/>
        <v>399.95444444444445</v>
      </c>
      <c r="M24" s="88">
        <f t="shared" si="2"/>
        <v>602.17599999999993</v>
      </c>
      <c r="N24" s="88">
        <f t="shared" si="2"/>
        <v>168.35300000000001</v>
      </c>
      <c r="O24" s="88">
        <f t="shared" si="2"/>
        <v>10.9778</v>
      </c>
    </row>
    <row r="25" spans="1:15" s="37" customFormat="1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>
      <c r="A27" s="71"/>
      <c r="B27" s="70" t="s">
        <v>146</v>
      </c>
      <c r="C27" s="71">
        <v>150</v>
      </c>
      <c r="D27" s="90">
        <v>9.9300000000000015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75.473333333333343</v>
      </c>
      <c r="M27" s="90">
        <v>190.30833333333334</v>
      </c>
      <c r="N27" s="90">
        <v>32.876666666666665</v>
      </c>
      <c r="O27" s="90">
        <v>2.3341666666666669</v>
      </c>
    </row>
    <row r="28" spans="1:15" s="37" customFormat="1">
      <c r="A28" s="64"/>
      <c r="B28" s="65" t="s">
        <v>114</v>
      </c>
      <c r="C28" s="66">
        <v>20</v>
      </c>
      <c r="D28" s="82">
        <v>0.62000000000000011</v>
      </c>
      <c r="E28" s="82">
        <v>0.04</v>
      </c>
      <c r="F28" s="82">
        <v>1.3</v>
      </c>
      <c r="G28" s="82">
        <v>8</v>
      </c>
      <c r="H28" s="82">
        <v>2.2000000000000002E-2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0.14000000000000001</v>
      </c>
    </row>
    <row r="29" spans="1:15" s="37" customFormat="1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43.902000000000001</v>
      </c>
      <c r="H29" s="55">
        <v>1E-3</v>
      </c>
      <c r="I29" s="55">
        <v>0.1</v>
      </c>
      <c r="J29" s="60"/>
      <c r="K29" s="60"/>
      <c r="L29" s="55">
        <v>4.95</v>
      </c>
      <c r="M29" s="55">
        <v>8.24</v>
      </c>
      <c r="N29" s="55">
        <v>4.4000000000000004</v>
      </c>
      <c r="O29" s="55">
        <v>0.85299999999999998</v>
      </c>
    </row>
    <row r="30" spans="1:15" s="37" customFormat="1">
      <c r="A30" s="67">
        <v>432</v>
      </c>
      <c r="B30" s="65" t="s">
        <v>115</v>
      </c>
      <c r="C30" s="66">
        <v>40</v>
      </c>
      <c r="D30" s="73">
        <v>3.5979999999999999</v>
      </c>
      <c r="E30" s="73">
        <v>2.5390000000000001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8.0530000000000008</v>
      </c>
      <c r="M30" s="73">
        <v>33</v>
      </c>
      <c r="N30" s="73">
        <v>6.298</v>
      </c>
      <c r="O30" s="73">
        <v>0.44500000000000001</v>
      </c>
    </row>
    <row r="31" spans="1:15" s="107" customFormat="1">
      <c r="A31" s="101"/>
      <c r="B31" s="53" t="s">
        <v>136</v>
      </c>
      <c r="C31" s="54">
        <v>30</v>
      </c>
      <c r="D31" s="56">
        <v>2.2799999999999998</v>
      </c>
      <c r="E31" s="56">
        <v>0.84000000000000008</v>
      </c>
      <c r="F31" s="56">
        <v>15.42</v>
      </c>
      <c r="G31" s="56">
        <v>78.36</v>
      </c>
      <c r="H31" s="56">
        <v>4.6500000000000007E-2</v>
      </c>
      <c r="I31" s="56">
        <v>0.6</v>
      </c>
      <c r="J31" s="56">
        <v>0</v>
      </c>
      <c r="K31" s="56">
        <v>0.46666666666666667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1.9999999999999997E-2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2.2999999999999998</v>
      </c>
    </row>
    <row r="33" spans="1:15" s="37" customFormat="1">
      <c r="A33" s="48"/>
      <c r="B33" s="49" t="s">
        <v>91</v>
      </c>
      <c r="C33" s="50">
        <f t="shared" ref="C33:O33" si="3">SUM(C27:C32)</f>
        <v>520</v>
      </c>
      <c r="D33" s="51">
        <f t="shared" si="3"/>
        <v>16.827999999999999</v>
      </c>
      <c r="E33" s="51">
        <f t="shared" si="3"/>
        <v>17.035666666666668</v>
      </c>
      <c r="F33" s="51">
        <f t="shared" si="3"/>
        <v>77.291666666666657</v>
      </c>
      <c r="G33" s="51">
        <f t="shared" si="3"/>
        <v>531.42499999999995</v>
      </c>
      <c r="H33" s="51">
        <f t="shared" si="3"/>
        <v>0.50516666666666665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4.2083333333333339</v>
      </c>
      <c r="L33" s="51">
        <f t="shared" si="3"/>
        <v>125.00966666666667</v>
      </c>
      <c r="M33" s="51">
        <f t="shared" si="3"/>
        <v>279.44833333333338</v>
      </c>
      <c r="N33" s="51">
        <f t="shared" si="3"/>
        <v>63.37466666666667</v>
      </c>
      <c r="O33" s="51">
        <f t="shared" si="3"/>
        <v>6.4321666666666664</v>
      </c>
    </row>
    <row r="34" spans="1:15" s="37" customFormat="1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2.5">
      <c r="A35" s="67">
        <v>45</v>
      </c>
      <c r="B35" s="65" t="s">
        <v>128</v>
      </c>
      <c r="C35" s="66">
        <v>60</v>
      </c>
      <c r="D35" s="82">
        <v>0.92400000000000004</v>
      </c>
      <c r="E35" s="82">
        <v>3.05</v>
      </c>
      <c r="F35" s="82">
        <v>5.617</v>
      </c>
      <c r="G35" s="82">
        <v>54.203000000000003</v>
      </c>
      <c r="H35" s="82">
        <v>1.7999999999999999E-2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9.8000000000000007</v>
      </c>
      <c r="O35" s="82">
        <v>0.33300000000000002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4.9859999999999998</v>
      </c>
      <c r="E36" s="73">
        <v>3.085</v>
      </c>
      <c r="F36" s="73">
        <v>16.047000000000001</v>
      </c>
      <c r="G36" s="73">
        <v>112.413</v>
      </c>
      <c r="H36" s="73">
        <v>0.13100000000000001</v>
      </c>
      <c r="I36" s="73">
        <v>19.648</v>
      </c>
      <c r="J36" s="73">
        <v>5.6</v>
      </c>
      <c r="K36" s="73">
        <v>1.0669999999999999</v>
      </c>
      <c r="L36" s="73">
        <v>25.082000000000001</v>
      </c>
      <c r="M36" s="73">
        <v>86.745999999999995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12.742000000000001</v>
      </c>
      <c r="F37" s="73">
        <v>16.492000000000001</v>
      </c>
      <c r="G37" s="73">
        <v>238.74</v>
      </c>
      <c r="H37" s="73">
        <v>0.22600000000000001</v>
      </c>
      <c r="I37" s="73">
        <v>28.673999999999999</v>
      </c>
      <c r="J37" s="73">
        <v>22.3</v>
      </c>
      <c r="K37" s="73">
        <v>4.7080000000000002</v>
      </c>
      <c r="L37" s="73">
        <v>51.859000000000002</v>
      </c>
      <c r="M37" s="73">
        <v>182.5</v>
      </c>
      <c r="N37" s="73">
        <v>50.09</v>
      </c>
      <c r="O37" s="73">
        <v>1.466</v>
      </c>
    </row>
    <row r="38" spans="1:15" s="37" customFormat="1">
      <c r="A38" s="61" t="s">
        <v>129</v>
      </c>
      <c r="B38" s="62" t="s">
        <v>82</v>
      </c>
      <c r="C38" s="63">
        <v>180</v>
      </c>
      <c r="D38" s="73">
        <v>0.26800000000000002</v>
      </c>
      <c r="E38" s="73">
        <v>4.3999999999999997E-2</v>
      </c>
      <c r="F38" s="73">
        <v>20.312000000000001</v>
      </c>
      <c r="G38" s="73">
        <v>83.12</v>
      </c>
      <c r="H38" s="73">
        <v>7.0000000000000001E-3</v>
      </c>
      <c r="I38" s="73">
        <v>3.3</v>
      </c>
      <c r="J38" s="84"/>
      <c r="K38" s="73">
        <v>6.6000000000000003E-2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6.4000000000000001E-2</v>
      </c>
      <c r="I39" s="73">
        <v>0</v>
      </c>
      <c r="J39" s="73">
        <v>0</v>
      </c>
      <c r="K39" s="73">
        <v>0.52</v>
      </c>
      <c r="L39" s="73">
        <v>9.1999999999999993</v>
      </c>
      <c r="M39" s="73">
        <v>34.799999999999997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7.9279999999999999</v>
      </c>
      <c r="G40" s="82">
        <v>39.6</v>
      </c>
      <c r="H40" s="82">
        <v>3.4000000000000002E-2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>
      <c r="A41" s="48"/>
      <c r="B41" s="49" t="s">
        <v>29</v>
      </c>
      <c r="C41" s="50">
        <f t="shared" ref="C41:O41" si="4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85.716000000000008</v>
      </c>
      <c r="G41" s="51">
        <f t="shared" si="4"/>
        <v>622.07600000000002</v>
      </c>
      <c r="H41" s="51">
        <f t="shared" si="4"/>
        <v>0.48</v>
      </c>
      <c r="I41" s="51">
        <f t="shared" si="4"/>
        <v>73.071999999999989</v>
      </c>
      <c r="J41" s="51">
        <f t="shared" si="4"/>
        <v>27.9</v>
      </c>
      <c r="K41" s="51">
        <f t="shared" si="4"/>
        <v>7.9520000000000008</v>
      </c>
      <c r="L41" s="51">
        <f t="shared" si="4"/>
        <v>125.861</v>
      </c>
      <c r="M41" s="51">
        <f t="shared" si="4"/>
        <v>358.57600000000002</v>
      </c>
      <c r="N41" s="51">
        <f t="shared" si="4"/>
        <v>116.84000000000002</v>
      </c>
      <c r="O41" s="51">
        <f t="shared" si="4"/>
        <v>4.7290000000000001</v>
      </c>
    </row>
    <row r="42" spans="1:15" s="37" customFormat="1">
      <c r="B42" s="86" t="s">
        <v>33</v>
      </c>
      <c r="C42" s="91">
        <f t="shared" ref="C42:O42" si="5">C41+C33</f>
        <v>1210</v>
      </c>
      <c r="D42" s="88">
        <f t="shared" si="5"/>
        <v>41.676000000000002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0.98516666666666663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250.87066666666669</v>
      </c>
      <c r="M42" s="88">
        <f t="shared" si="5"/>
        <v>638.0243333333334</v>
      </c>
      <c r="N42" s="88">
        <f t="shared" si="5"/>
        <v>180.21466666666669</v>
      </c>
      <c r="O42" s="88">
        <f t="shared" si="5"/>
        <v>11.161166666666666</v>
      </c>
    </row>
    <row r="43" spans="1:15" s="37" customFormat="1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3.2000000000000001E-2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2.5">
      <c r="A46" s="72" t="s">
        <v>161</v>
      </c>
      <c r="B46" s="62" t="s">
        <v>141</v>
      </c>
      <c r="C46" s="63">
        <v>60</v>
      </c>
      <c r="D46" s="73">
        <v>9.7910000000000004</v>
      </c>
      <c r="E46" s="73">
        <v>10.856</v>
      </c>
      <c r="F46" s="73">
        <v>8.9450000000000003</v>
      </c>
      <c r="G46" s="73">
        <v>173.05</v>
      </c>
      <c r="H46" s="73">
        <v>7.3999999999999996E-2</v>
      </c>
      <c r="I46" s="73">
        <v>2.0659999999999998</v>
      </c>
      <c r="J46" s="73">
        <v>7.5</v>
      </c>
      <c r="K46" s="73">
        <v>1.57</v>
      </c>
      <c r="L46" s="73">
        <v>19.396999999999998</v>
      </c>
      <c r="M46" s="73">
        <v>106.264</v>
      </c>
      <c r="N46" s="73">
        <v>17.446000000000002</v>
      </c>
      <c r="O46" s="73">
        <v>1.633</v>
      </c>
    </row>
    <row r="47" spans="1:15" s="37" customFormat="1" ht="22.5">
      <c r="A47" s="67" t="s">
        <v>162</v>
      </c>
      <c r="B47" s="65" t="s">
        <v>84</v>
      </c>
      <c r="C47" s="66">
        <v>150</v>
      </c>
      <c r="D47" s="82">
        <v>3.395</v>
      </c>
      <c r="E47" s="82">
        <v>5.4809999999999999</v>
      </c>
      <c r="F47" s="82">
        <v>21.109000000000002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1.1140000000000001</v>
      </c>
    </row>
    <row r="48" spans="1:15" s="37" customFormat="1">
      <c r="A48" s="64"/>
      <c r="B48" s="65" t="s">
        <v>36</v>
      </c>
      <c r="C48" s="66">
        <v>15</v>
      </c>
      <c r="D48" s="82">
        <v>1.4999999999999999E-2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7.7499999999999999E-2</v>
      </c>
      <c r="I49" s="55">
        <v>1</v>
      </c>
      <c r="J49" s="55">
        <v>0</v>
      </c>
      <c r="K49" s="55">
        <v>0.77777777777777779</v>
      </c>
      <c r="L49" s="55">
        <v>22.555555555555554</v>
      </c>
      <c r="M49" s="55">
        <v>32.5</v>
      </c>
      <c r="N49" s="55">
        <v>5.9999999999999982</v>
      </c>
      <c r="O49" s="55">
        <v>0.60000000000000009</v>
      </c>
    </row>
    <row r="50" spans="1:15" s="37" customFormat="1">
      <c r="A50" s="76" t="s">
        <v>118</v>
      </c>
      <c r="B50" s="53" t="s">
        <v>37</v>
      </c>
      <c r="C50" s="54">
        <v>187</v>
      </c>
      <c r="D50" s="56">
        <v>5.3999999999999999E-2</v>
      </c>
      <c r="E50" s="56">
        <v>6.0000000000000001E-3</v>
      </c>
      <c r="F50" s="56">
        <v>9.1649999999999991</v>
      </c>
      <c r="G50" s="90">
        <v>37.962000000000003</v>
      </c>
      <c r="H50" s="90">
        <v>3.0000000000000001E-3</v>
      </c>
      <c r="I50" s="90">
        <v>2.5</v>
      </c>
      <c r="J50" s="92"/>
      <c r="K50" s="90">
        <v>1.2E-2</v>
      </c>
      <c r="L50" s="90">
        <v>7.35</v>
      </c>
      <c r="M50" s="90">
        <v>9.56</v>
      </c>
      <c r="N50" s="90">
        <v>5.12</v>
      </c>
      <c r="O50" s="90">
        <v>0.88300000000000001</v>
      </c>
    </row>
    <row r="51" spans="1:15" s="37" customFormat="1">
      <c r="A51" s="48"/>
      <c r="B51" s="49" t="s">
        <v>91</v>
      </c>
      <c r="C51" s="50">
        <f t="shared" ref="C51:O51" si="6">SUM(C45:C50)</f>
        <v>502</v>
      </c>
      <c r="D51" s="51">
        <f t="shared" si="6"/>
        <v>17.574999999999999</v>
      </c>
      <c r="E51" s="51">
        <f t="shared" si="6"/>
        <v>17.782999999999998</v>
      </c>
      <c r="F51" s="51">
        <f t="shared" si="6"/>
        <v>78.789000000000016</v>
      </c>
      <c r="G51" s="51">
        <f t="shared" si="6"/>
        <v>540.53200000000004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98.722555555555545</v>
      </c>
      <c r="M51" s="51">
        <f t="shared" si="6"/>
        <v>244.54400000000001</v>
      </c>
      <c r="N51" s="51">
        <f t="shared" si="6"/>
        <v>63.845999999999997</v>
      </c>
      <c r="O51" s="51">
        <f t="shared" si="6"/>
        <v>4.49</v>
      </c>
    </row>
    <row r="52" spans="1:15" s="37" customFormat="1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4.8940000000000001</v>
      </c>
      <c r="E54" s="73">
        <v>5.0549999999999997</v>
      </c>
      <c r="F54" s="73">
        <v>13.954000000000001</v>
      </c>
      <c r="G54" s="73">
        <v>121.506</v>
      </c>
      <c r="H54" s="73">
        <v>9.9000000000000005E-2</v>
      </c>
      <c r="I54" s="73">
        <v>13.73</v>
      </c>
      <c r="J54" s="73">
        <v>6</v>
      </c>
      <c r="K54" s="73">
        <v>1.9370000000000001</v>
      </c>
      <c r="L54" s="73">
        <v>23.786000000000001</v>
      </c>
      <c r="M54" s="73">
        <v>76.991</v>
      </c>
      <c r="N54" s="73">
        <v>24.684000000000001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0.14099999999999999</v>
      </c>
      <c r="I55" s="73">
        <v>7.1040000000000001</v>
      </c>
      <c r="J55" s="73">
        <v>16.8</v>
      </c>
      <c r="K55" s="73">
        <v>3.2080000000000002</v>
      </c>
      <c r="L55" s="73">
        <v>21.2</v>
      </c>
      <c r="M55" s="73">
        <v>133.27000000000001</v>
      </c>
      <c r="N55" s="73">
        <v>29.02</v>
      </c>
      <c r="O55" s="73">
        <v>0.73799999999999999</v>
      </c>
    </row>
    <row r="56" spans="1:15" s="37" customFormat="1" ht="27" hidden="1" customHeight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1.7999999999999999E-2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6.4000000000000001E-2</v>
      </c>
      <c r="I58" s="73">
        <v>0</v>
      </c>
      <c r="J58" s="73">
        <v>0</v>
      </c>
      <c r="K58" s="73">
        <v>0.52</v>
      </c>
      <c r="L58" s="73">
        <v>9.1999999999999993</v>
      </c>
      <c r="M58" s="73">
        <v>34.799999999999997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7.9279999999999999</v>
      </c>
      <c r="G59" s="82">
        <v>39.6</v>
      </c>
      <c r="H59" s="82">
        <v>3.4000000000000002E-2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>
      <c r="A60" s="48"/>
      <c r="B60" s="49" t="s">
        <v>29</v>
      </c>
      <c r="C60" s="50">
        <f t="shared" ref="C60:O60" si="7">SUM(C53:C59)</f>
        <v>790</v>
      </c>
      <c r="D60" s="51">
        <f t="shared" si="7"/>
        <v>40.904000000000003</v>
      </c>
      <c r="E60" s="51">
        <f t="shared" si="7"/>
        <v>21.364999999999998</v>
      </c>
      <c r="F60" s="51">
        <f t="shared" si="7"/>
        <v>115.142</v>
      </c>
      <c r="G60" s="51">
        <f t="shared" si="7"/>
        <v>872.15599999999995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6.0450000000000008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6.6460000000000008</v>
      </c>
    </row>
    <row r="61" spans="1:15" s="37" customFormat="1">
      <c r="A61" s="86"/>
      <c r="B61" s="86" t="s">
        <v>39</v>
      </c>
      <c r="C61" s="93">
        <f t="shared" ref="C61:O61" si="8">C60+C51</f>
        <v>1292</v>
      </c>
      <c r="D61" s="88">
        <f t="shared" si="8"/>
        <v>58.478999999999999</v>
      </c>
      <c r="E61" s="88">
        <f t="shared" si="8"/>
        <v>39.147999999999996</v>
      </c>
      <c r="F61" s="88">
        <f t="shared" si="8"/>
        <v>193.93100000000001</v>
      </c>
      <c r="G61" s="88">
        <f t="shared" si="8"/>
        <v>1412.6880000000001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8.5247777777777785</v>
      </c>
      <c r="L61" s="88">
        <f t="shared" si="8"/>
        <v>211.30855555555553</v>
      </c>
      <c r="M61" s="88">
        <f t="shared" si="8"/>
        <v>532.20500000000004</v>
      </c>
      <c r="N61" s="88">
        <f t="shared" si="8"/>
        <v>172.35</v>
      </c>
      <c r="O61" s="88">
        <f t="shared" si="8"/>
        <v>11.136000000000001</v>
      </c>
    </row>
    <row r="62" spans="1:15" s="37" customFormat="1" ht="14.1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2.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15.103999999999999</v>
      </c>
      <c r="F64" s="73">
        <v>34.429000000000002</v>
      </c>
      <c r="G64" s="73">
        <v>371.42</v>
      </c>
      <c r="H64" s="73">
        <v>9.1999999999999998E-2</v>
      </c>
      <c r="I64" s="73">
        <v>1.748</v>
      </c>
      <c r="J64" s="73">
        <v>61.801000000000002</v>
      </c>
      <c r="K64" s="73">
        <v>2.5960000000000001</v>
      </c>
      <c r="L64" s="73">
        <v>180.3</v>
      </c>
      <c r="M64" s="73">
        <v>225.21</v>
      </c>
      <c r="N64" s="73">
        <v>36.271000000000001</v>
      </c>
      <c r="O64" s="73">
        <v>0.998</v>
      </c>
    </row>
    <row r="65" spans="1:15" s="37" customFormat="1" ht="21" hidden="1" customHeight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5.0000000000000001E-3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43.902000000000001</v>
      </c>
      <c r="H67" s="55">
        <v>1E-3</v>
      </c>
      <c r="I67" s="55">
        <v>0.1</v>
      </c>
      <c r="J67" s="60"/>
      <c r="K67" s="60"/>
      <c r="L67" s="55">
        <v>4.95</v>
      </c>
      <c r="M67" s="55">
        <v>8.24</v>
      </c>
      <c r="N67" s="55">
        <v>4.4000000000000004</v>
      </c>
      <c r="O67" s="55">
        <v>0.85299999999999998</v>
      </c>
    </row>
    <row r="68" spans="1:15" s="37" customFormat="1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>
      <c r="A69" s="101"/>
      <c r="B69" s="53" t="s">
        <v>136</v>
      </c>
      <c r="C69" s="54">
        <v>40</v>
      </c>
      <c r="D69" s="56">
        <v>3.04</v>
      </c>
      <c r="E69" s="56">
        <v>1.1200000000000001</v>
      </c>
      <c r="F69" s="56">
        <v>20.560000000000002</v>
      </c>
      <c r="G69" s="56">
        <v>104.48</v>
      </c>
      <c r="H69" s="56">
        <v>6.2000000000000006E-2</v>
      </c>
      <c r="I69" s="56">
        <v>0.8</v>
      </c>
      <c r="J69" s="56">
        <v>0</v>
      </c>
      <c r="K69" s="56">
        <v>0.62222222222222223</v>
      </c>
      <c r="L69" s="56">
        <v>18.044444444444444</v>
      </c>
      <c r="M69" s="56">
        <v>26</v>
      </c>
      <c r="N69" s="56">
        <v>4.7999999999999989</v>
      </c>
      <c r="O69" s="56">
        <v>0.48</v>
      </c>
    </row>
    <row r="70" spans="1:15" s="107" customFormat="1">
      <c r="A70" s="112"/>
      <c r="B70" s="113" t="s">
        <v>91</v>
      </c>
      <c r="C70" s="114">
        <f t="shared" ref="C70:O70" si="9">SUM(C64:C69)</f>
        <v>555</v>
      </c>
      <c r="D70" s="115">
        <f t="shared" si="9"/>
        <v>24.734999999999999</v>
      </c>
      <c r="E70" s="115">
        <f t="shared" si="9"/>
        <v>20.423999999999999</v>
      </c>
      <c r="F70" s="115">
        <f t="shared" si="9"/>
        <v>73.47</v>
      </c>
      <c r="G70" s="115">
        <f t="shared" si="9"/>
        <v>611.80200000000002</v>
      </c>
      <c r="H70" s="115">
        <f t="shared" si="9"/>
        <v>0.22</v>
      </c>
      <c r="I70" s="115">
        <f t="shared" si="9"/>
        <v>40.747999999999998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370.29444444444442</v>
      </c>
      <c r="M70" s="115">
        <f t="shared" si="9"/>
        <v>351.45000000000005</v>
      </c>
      <c r="N70" s="115">
        <f t="shared" si="9"/>
        <v>61.470999999999997</v>
      </c>
      <c r="O70" s="115">
        <f t="shared" si="9"/>
        <v>2.581</v>
      </c>
    </row>
    <row r="71" spans="1:15" s="37" customFormat="1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>
      <c r="A72" s="67">
        <v>23</v>
      </c>
      <c r="B72" s="65" t="s">
        <v>131</v>
      </c>
      <c r="C72" s="66">
        <v>60</v>
      </c>
      <c r="D72" s="82">
        <v>0.66900000000000004</v>
      </c>
      <c r="E72" s="82">
        <v>4.1100000000000003</v>
      </c>
      <c r="F72" s="82">
        <v>2.782</v>
      </c>
      <c r="G72" s="82">
        <v>52.024000000000001</v>
      </c>
      <c r="H72" s="82">
        <v>3.3000000000000002E-2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2.5">
      <c r="A73" s="61">
        <v>88</v>
      </c>
      <c r="B73" s="62" t="s">
        <v>144</v>
      </c>
      <c r="C73" s="63">
        <v>200</v>
      </c>
      <c r="D73" s="73">
        <v>2.2290000000000001</v>
      </c>
      <c r="E73" s="73">
        <v>6.2130000000000001</v>
      </c>
      <c r="F73" s="73">
        <v>10.013</v>
      </c>
      <c r="G73" s="73">
        <v>106.145</v>
      </c>
      <c r="H73" s="73">
        <v>7.1999999999999995E-2</v>
      </c>
      <c r="I73" s="73">
        <v>32.450000000000003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2.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8.1120000000000001</v>
      </c>
      <c r="F74" s="82">
        <v>12.358000000000001</v>
      </c>
      <c r="G74" s="82">
        <v>170.18199999999999</v>
      </c>
      <c r="H74" s="82">
        <v>0.25900000000000001</v>
      </c>
      <c r="I74" s="82">
        <v>17.57</v>
      </c>
      <c r="J74" s="64">
        <v>3979</v>
      </c>
      <c r="K74" s="82">
        <v>1.806</v>
      </c>
      <c r="L74" s="82">
        <v>23.204000000000001</v>
      </c>
      <c r="M74" s="82">
        <v>193.49700000000001</v>
      </c>
      <c r="N74" s="82">
        <v>16.780999999999999</v>
      </c>
      <c r="O74" s="82">
        <v>3.8769999999999998</v>
      </c>
    </row>
    <row r="75" spans="1:15" s="136" customFormat="1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6.5609999999999999</v>
      </c>
      <c r="F77" s="82">
        <v>38.335000000000001</v>
      </c>
      <c r="G77" s="82">
        <v>246.01400000000001</v>
      </c>
      <c r="H77" s="82">
        <v>0.29299999999999998</v>
      </c>
      <c r="I77" s="64"/>
      <c r="J77" s="82">
        <v>36</v>
      </c>
      <c r="K77" s="82">
        <v>0.63400000000000001</v>
      </c>
      <c r="L77" s="82">
        <v>16.849</v>
      </c>
      <c r="M77" s="82">
        <v>205.56200000000001</v>
      </c>
      <c r="N77" s="82">
        <v>136.065</v>
      </c>
      <c r="O77" s="82">
        <v>4.5830000000000002</v>
      </c>
    </row>
    <row r="78" spans="1:15" s="37" customFormat="1">
      <c r="A78" s="68">
        <v>457</v>
      </c>
      <c r="B78" s="65" t="s">
        <v>145</v>
      </c>
      <c r="C78" s="66">
        <v>180</v>
      </c>
      <c r="D78" s="82">
        <v>0.18</v>
      </c>
      <c r="E78" s="82">
        <v>3.6000000000000004E-2</v>
      </c>
      <c r="F78" s="82">
        <v>20.034000000000002</v>
      </c>
      <c r="G78" s="82">
        <v>78.660000000000011</v>
      </c>
      <c r="H78" s="82">
        <v>5.4000000000000003E-3</v>
      </c>
      <c r="I78" s="82">
        <v>36</v>
      </c>
      <c r="J78" s="82">
        <v>0</v>
      </c>
      <c r="K78" s="82">
        <v>0.12959999999999999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6.4000000000000001E-2</v>
      </c>
      <c r="I79" s="73">
        <v>0</v>
      </c>
      <c r="J79" s="73">
        <v>0</v>
      </c>
      <c r="K79" s="73">
        <v>0.52</v>
      </c>
      <c r="L79" s="73">
        <v>9.1999999999999993</v>
      </c>
      <c r="M79" s="73">
        <v>34.799999999999997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7.9279999999999999</v>
      </c>
      <c r="G80" s="82">
        <v>39.6</v>
      </c>
      <c r="H80" s="82">
        <v>3.4000000000000002E-2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6" s="37" customFormat="1">
      <c r="A81" s="48"/>
      <c r="B81" s="49" t="s">
        <v>29</v>
      </c>
      <c r="C81" s="50">
        <f t="shared" ref="C81:O81" si="10">SUM(C72:C80)</f>
        <v>750</v>
      </c>
      <c r="D81" s="51">
        <f t="shared" si="10"/>
        <v>27.779</v>
      </c>
      <c r="E81" s="51">
        <f t="shared" si="10"/>
        <v>25.672000000000001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0.76039999999999996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545.40899999999999</v>
      </c>
      <c r="N81" s="51">
        <f t="shared" si="10"/>
        <v>215.286</v>
      </c>
      <c r="O81" s="51">
        <f t="shared" si="10"/>
        <v>11.705</v>
      </c>
    </row>
    <row r="82" spans="1:16" s="37" customFormat="1">
      <c r="A82" s="86"/>
      <c r="B82" s="86" t="s">
        <v>43</v>
      </c>
      <c r="C82" s="93">
        <f t="shared" ref="C82:O82" si="11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0.98039999999999994</v>
      </c>
      <c r="I82" s="88">
        <f t="shared" si="11"/>
        <v>138.91800000000001</v>
      </c>
      <c r="J82" s="88">
        <f t="shared" si="11"/>
        <v>4122.3010000000004</v>
      </c>
      <c r="K82" s="88">
        <f t="shared" si="11"/>
        <v>11.296822222222222</v>
      </c>
      <c r="L82" s="88">
        <f t="shared" si="11"/>
        <v>493.65744444444442</v>
      </c>
      <c r="M82" s="88">
        <f t="shared" si="11"/>
        <v>896.85900000000004</v>
      </c>
      <c r="N82" s="88">
        <f t="shared" si="11"/>
        <v>276.75700000000001</v>
      </c>
      <c r="O82" s="88">
        <f t="shared" si="11"/>
        <v>14.286</v>
      </c>
    </row>
    <row r="83" spans="1:16" s="37" customFormat="1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6" s="37" customFormat="1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37" customFormat="1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0.56999999999999995</v>
      </c>
      <c r="G85" s="82">
        <v>3.3</v>
      </c>
      <c r="H85" s="82">
        <v>8.9999999999999993E-3</v>
      </c>
      <c r="I85" s="82">
        <v>2.1</v>
      </c>
      <c r="J85" s="64"/>
      <c r="K85" s="82">
        <v>0.03</v>
      </c>
      <c r="L85" s="82">
        <v>5.0999999999999996</v>
      </c>
      <c r="M85" s="82">
        <v>9</v>
      </c>
      <c r="N85" s="82">
        <v>4.2</v>
      </c>
      <c r="O85" s="82">
        <v>0.15</v>
      </c>
    </row>
    <row r="86" spans="1:16" s="37" customFormat="1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3.4660000000000002</v>
      </c>
      <c r="G86" s="98">
        <v>203.75899999999999</v>
      </c>
      <c r="H86" s="98">
        <v>7.3999999999999996E-2</v>
      </c>
      <c r="I86" s="98">
        <v>4.05</v>
      </c>
      <c r="J86" s="98"/>
      <c r="K86" s="98">
        <v>1.9419999999999999</v>
      </c>
      <c r="L86" s="98">
        <v>10.94</v>
      </c>
      <c r="M86" s="98">
        <v>145.25</v>
      </c>
      <c r="N86" s="98">
        <v>20.7</v>
      </c>
      <c r="O86" s="98">
        <v>2.1739999999999999</v>
      </c>
    </row>
    <row r="87" spans="1:16" s="37" customFormat="1">
      <c r="A87" s="67" t="s">
        <v>123</v>
      </c>
      <c r="B87" s="65" t="s">
        <v>35</v>
      </c>
      <c r="C87" s="66">
        <v>150</v>
      </c>
      <c r="D87" s="82">
        <v>3.2789999999999999</v>
      </c>
      <c r="E87" s="82">
        <v>3.9910000000000001</v>
      </c>
      <c r="F87" s="82">
        <v>22.183</v>
      </c>
      <c r="G87" s="82">
        <v>138.18600000000001</v>
      </c>
      <c r="H87" s="82">
        <v>0.16</v>
      </c>
      <c r="I87" s="82">
        <v>25.937999999999999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33.110000000000007</v>
      </c>
      <c r="O87" s="82">
        <v>1.2250000000000001</v>
      </c>
    </row>
    <row r="88" spans="1:16" s="37" customFormat="1">
      <c r="A88" s="76" t="s">
        <v>118</v>
      </c>
      <c r="B88" s="53" t="s">
        <v>37</v>
      </c>
      <c r="C88" s="54">
        <v>187</v>
      </c>
      <c r="D88" s="56">
        <v>5.3999999999999999E-2</v>
      </c>
      <c r="E88" s="56">
        <v>6.0000000000000001E-3</v>
      </c>
      <c r="F88" s="56">
        <v>9.1649999999999991</v>
      </c>
      <c r="G88" s="90">
        <v>37.962000000000003</v>
      </c>
      <c r="H88" s="90">
        <v>3.0000000000000001E-3</v>
      </c>
      <c r="I88" s="90">
        <v>2.5</v>
      </c>
      <c r="J88" s="92"/>
      <c r="K88" s="90">
        <v>1.2E-2</v>
      </c>
      <c r="L88" s="90">
        <v>7.35</v>
      </c>
      <c r="M88" s="90">
        <v>9.56</v>
      </c>
      <c r="N88" s="90">
        <v>5.12</v>
      </c>
      <c r="O88" s="90">
        <v>0.88300000000000001</v>
      </c>
    </row>
    <row r="89" spans="1:16" s="37" customFormat="1" ht="22.5">
      <c r="A89" s="64"/>
      <c r="B89" s="65" t="s">
        <v>32</v>
      </c>
      <c r="C89" s="66">
        <v>40</v>
      </c>
      <c r="D89" s="82">
        <v>5.4489999999999998</v>
      </c>
      <c r="E89" s="82">
        <v>5.73</v>
      </c>
      <c r="F89" s="82">
        <v>32.281999999999996</v>
      </c>
      <c r="G89" s="82">
        <v>202.738</v>
      </c>
      <c r="H89" s="82">
        <v>0.30499999999999999</v>
      </c>
      <c r="I89" s="82">
        <v>0.56000000000000005</v>
      </c>
      <c r="J89" s="82">
        <v>1.6</v>
      </c>
      <c r="K89" s="82">
        <v>2.363</v>
      </c>
      <c r="L89" s="82">
        <v>42.796999999999997</v>
      </c>
      <c r="M89" s="82">
        <v>83.183999999999997</v>
      </c>
      <c r="N89" s="82">
        <v>26.84</v>
      </c>
      <c r="O89" s="82">
        <v>0.85599999999999998</v>
      </c>
      <c r="P89" s="82">
        <v>4</v>
      </c>
    </row>
    <row r="90" spans="1:16" s="107" customFormat="1">
      <c r="A90" s="59"/>
      <c r="B90" s="53" t="s">
        <v>136</v>
      </c>
      <c r="C90" s="54">
        <v>40</v>
      </c>
      <c r="D90" s="56">
        <v>3.04</v>
      </c>
      <c r="E90" s="56">
        <v>1.1200000000000001</v>
      </c>
      <c r="F90" s="56">
        <v>20.560000000000002</v>
      </c>
      <c r="G90" s="56">
        <v>104.48</v>
      </c>
      <c r="H90" s="56">
        <v>6.2000000000000006E-2</v>
      </c>
      <c r="I90" s="56">
        <v>0.8</v>
      </c>
      <c r="J90" s="56">
        <v>0</v>
      </c>
      <c r="K90" s="56">
        <v>0.62222222222222223</v>
      </c>
      <c r="L90" s="56">
        <v>18.044444444444444</v>
      </c>
      <c r="M90" s="56">
        <v>26</v>
      </c>
      <c r="N90" s="56">
        <v>4.7999999999999989</v>
      </c>
      <c r="O90" s="56">
        <v>0.48</v>
      </c>
    </row>
    <row r="91" spans="1:16" s="107" customFormat="1">
      <c r="A91" s="112"/>
      <c r="B91" s="113" t="s">
        <v>91</v>
      </c>
      <c r="C91" s="114">
        <f t="shared" ref="C91:O91" si="12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88.225999999999999</v>
      </c>
      <c r="G91" s="115">
        <f t="shared" si="12"/>
        <v>690.42499999999995</v>
      </c>
      <c r="H91" s="115">
        <f t="shared" si="12"/>
        <v>0.61299999999999999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5.1582222222222214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5.7680000000000007</v>
      </c>
    </row>
    <row r="92" spans="1:16" s="37" customFormat="1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6" s="37" customFormat="1">
      <c r="A93" s="67">
        <v>52</v>
      </c>
      <c r="B93" s="65" t="s">
        <v>45</v>
      </c>
      <c r="C93" s="66">
        <v>60</v>
      </c>
      <c r="D93" s="82">
        <v>0.85499999999999998</v>
      </c>
      <c r="E93" s="82">
        <v>4.0529999999999999</v>
      </c>
      <c r="F93" s="82">
        <v>5.016</v>
      </c>
      <c r="G93" s="82">
        <v>59.904000000000003</v>
      </c>
      <c r="H93" s="82">
        <v>1.0999999999999999E-2</v>
      </c>
      <c r="I93" s="82">
        <v>5.7</v>
      </c>
      <c r="J93" s="64"/>
      <c r="K93" s="82">
        <v>1.8169999999999999</v>
      </c>
      <c r="L93" s="82">
        <v>21.09</v>
      </c>
      <c r="M93" s="82">
        <v>24.59</v>
      </c>
      <c r="N93" s="82">
        <v>12.54</v>
      </c>
      <c r="O93" s="82">
        <v>0.79800000000000004</v>
      </c>
    </row>
    <row r="94" spans="1:16" s="37" customFormat="1">
      <c r="A94" s="99">
        <v>151</v>
      </c>
      <c r="B94" s="62" t="s">
        <v>168</v>
      </c>
      <c r="C94" s="63">
        <v>200</v>
      </c>
      <c r="D94" s="73">
        <v>6.6849999999999996</v>
      </c>
      <c r="E94" s="73">
        <v>4.9219999999999997</v>
      </c>
      <c r="F94" s="73">
        <v>11.36</v>
      </c>
      <c r="G94" s="73">
        <v>117.07299999999999</v>
      </c>
      <c r="H94" s="73">
        <v>0.13900000000000001</v>
      </c>
      <c r="I94" s="73">
        <v>18.225000000000001</v>
      </c>
      <c r="J94" s="73">
        <v>7.5</v>
      </c>
      <c r="K94" s="73">
        <v>1.915</v>
      </c>
      <c r="L94" s="73">
        <v>19.108000000000001</v>
      </c>
      <c r="M94" s="73">
        <v>96.31</v>
      </c>
      <c r="N94" s="73">
        <v>26.832000000000001</v>
      </c>
      <c r="O94" s="73">
        <v>0.96699999999999997</v>
      </c>
    </row>
    <row r="95" spans="1:16" s="37" customFormat="1" ht="24.75" hidden="1" customHeight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6" s="37" customFormat="1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8.8000000000000009E-2</v>
      </c>
      <c r="I96" s="82">
        <v>0.21333333333333335</v>
      </c>
      <c r="J96" s="82">
        <v>88</v>
      </c>
      <c r="K96" s="82">
        <v>0.90000000000000013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hidden="1" customHeight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hidden="1" customHeight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>
      <c r="A99" s="63" t="s">
        <v>135</v>
      </c>
      <c r="B99" s="62" t="s">
        <v>133</v>
      </c>
      <c r="C99" s="63">
        <v>180</v>
      </c>
      <c r="D99" s="73">
        <v>0.41399999999999998</v>
      </c>
      <c r="E99" s="73">
        <v>0.09</v>
      </c>
      <c r="F99" s="73">
        <v>25.815999999999999</v>
      </c>
      <c r="G99" s="73">
        <v>106.44</v>
      </c>
      <c r="H99" s="73">
        <v>2.7E-2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0.58199999999999996</v>
      </c>
    </row>
    <row r="100" spans="1:15" s="37" customFormat="1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6.4000000000000001E-2</v>
      </c>
      <c r="I100" s="73">
        <v>0</v>
      </c>
      <c r="J100" s="73">
        <v>0</v>
      </c>
      <c r="K100" s="73">
        <v>0.52</v>
      </c>
      <c r="L100" s="73">
        <v>9.1999999999999993</v>
      </c>
      <c r="M100" s="73">
        <v>34.799999999999997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7.9279999999999999</v>
      </c>
      <c r="G101" s="82">
        <v>39.6</v>
      </c>
      <c r="H101" s="82">
        <v>3.4000000000000002E-2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>
      <c r="A102" s="48"/>
      <c r="B102" s="49" t="s">
        <v>29</v>
      </c>
      <c r="C102" s="50">
        <f t="shared" ref="C102:O102" si="13">SUM(C93:C101)</f>
        <v>700</v>
      </c>
      <c r="D102" s="51">
        <f t="shared" si="13"/>
        <v>24.553999999999998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710.54366666666658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89.116000000000014</v>
      </c>
      <c r="O102" s="51">
        <f t="shared" si="13"/>
        <v>4.9696666666666669</v>
      </c>
    </row>
    <row r="103" spans="1:15" s="37" customFormat="1">
      <c r="A103" s="86"/>
      <c r="B103" s="86" t="s">
        <v>46</v>
      </c>
      <c r="C103" s="100">
        <f t="shared" ref="C103:O103" si="14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0.97600000000000009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1.1399999999999999</v>
      </c>
      <c r="G106" s="82">
        <v>7.2</v>
      </c>
      <c r="H106" s="82">
        <v>1.7999999999999999E-2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0.13300000000000001</v>
      </c>
      <c r="I107" s="73">
        <v>0.48799999999999999</v>
      </c>
      <c r="J107" s="73">
        <v>21.6</v>
      </c>
      <c r="K107" s="73">
        <v>3.5510000000000002</v>
      </c>
      <c r="L107" s="73">
        <v>42.67</v>
      </c>
      <c r="M107" s="73">
        <v>118.88</v>
      </c>
      <c r="N107" s="73">
        <v>21.95</v>
      </c>
      <c r="O107" s="73">
        <v>0.74299999999999999</v>
      </c>
    </row>
    <row r="108" spans="1:15" s="37" customFormat="1">
      <c r="A108" s="67" t="s">
        <v>124</v>
      </c>
      <c r="B108" s="65" t="s">
        <v>28</v>
      </c>
      <c r="C108" s="66">
        <v>180</v>
      </c>
      <c r="D108" s="73">
        <v>4.6139999999999999</v>
      </c>
      <c r="E108" s="73">
        <v>6.45</v>
      </c>
      <c r="F108" s="73">
        <v>48.204000000000001</v>
      </c>
      <c r="G108" s="73">
        <v>269.322</v>
      </c>
      <c r="H108" s="73">
        <v>5.2999999999999999E-2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0.67100000000000004</v>
      </c>
    </row>
    <row r="109" spans="1:15" s="37" customFormat="1">
      <c r="A109" s="67">
        <v>382</v>
      </c>
      <c r="B109" s="65" t="s">
        <v>87</v>
      </c>
      <c r="C109" s="66">
        <v>180</v>
      </c>
      <c r="D109" s="82">
        <v>3.1419999999999999</v>
      </c>
      <c r="E109" s="82">
        <v>2.5110000000000001</v>
      </c>
      <c r="F109" s="82">
        <v>16.344000000000001</v>
      </c>
      <c r="G109" s="82">
        <v>101.58199999999999</v>
      </c>
      <c r="H109" s="82">
        <v>1.9800000000000002E-2</v>
      </c>
      <c r="I109" s="82">
        <v>0.48599999999999999</v>
      </c>
      <c r="J109" s="82">
        <v>8.1969999999999992</v>
      </c>
      <c r="K109" s="82">
        <v>9.9000000000000008E-3</v>
      </c>
      <c r="L109" s="82">
        <v>101.34699999999999</v>
      </c>
      <c r="M109" s="82">
        <v>94.122</v>
      </c>
      <c r="N109" s="82">
        <v>25.11</v>
      </c>
      <c r="O109" s="82">
        <v>0.83</v>
      </c>
    </row>
    <row r="110" spans="1:15" s="107" customFormat="1">
      <c r="A110" s="101"/>
      <c r="B110" s="53" t="s">
        <v>136</v>
      </c>
      <c r="C110" s="54">
        <v>30</v>
      </c>
      <c r="D110" s="56">
        <v>2.2799999999999998</v>
      </c>
      <c r="E110" s="56">
        <v>0.84000000000000008</v>
      </c>
      <c r="F110" s="56">
        <v>15.42</v>
      </c>
      <c r="G110" s="56">
        <v>78.36</v>
      </c>
      <c r="H110" s="56">
        <v>4.6500000000000007E-2</v>
      </c>
      <c r="I110" s="56">
        <v>0.6</v>
      </c>
      <c r="J110" s="56">
        <v>0</v>
      </c>
      <c r="K110" s="56">
        <v>0.46666666666666667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>
      <c r="A111" s="48"/>
      <c r="B111" s="49" t="s">
        <v>91</v>
      </c>
      <c r="C111" s="50">
        <f t="shared" ref="C111:O111" si="15">SUM(C106:C110)</f>
        <v>520</v>
      </c>
      <c r="D111" s="51">
        <f t="shared" si="15"/>
        <v>20.995000000000001</v>
      </c>
      <c r="E111" s="51">
        <f t="shared" si="15"/>
        <v>20.274999999999999</v>
      </c>
      <c r="F111" s="51">
        <f t="shared" si="15"/>
        <v>92.924999999999997</v>
      </c>
      <c r="G111" s="51">
        <f t="shared" si="15"/>
        <v>640.34</v>
      </c>
      <c r="H111" s="51">
        <f t="shared" si="15"/>
        <v>0.27029999999999998</v>
      </c>
      <c r="I111" s="51">
        <f t="shared" si="15"/>
        <v>9.0739999999999998</v>
      </c>
      <c r="J111" s="51">
        <f t="shared" si="15"/>
        <v>61.796999999999997</v>
      </c>
      <c r="K111" s="51">
        <f t="shared" si="15"/>
        <v>4.5775666666666668</v>
      </c>
      <c r="L111" s="51">
        <f t="shared" si="15"/>
        <v>169.53233333333333</v>
      </c>
      <c r="M111" s="51">
        <f t="shared" si="15"/>
        <v>340.33699999999999</v>
      </c>
      <c r="N111" s="51">
        <f t="shared" si="15"/>
        <v>89.199999999999989</v>
      </c>
      <c r="O111" s="51">
        <f t="shared" si="15"/>
        <v>2.8739999999999997</v>
      </c>
    </row>
    <row r="112" spans="1:15" s="37" customFormat="1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3.6560000000000001</v>
      </c>
      <c r="F113" s="90">
        <v>1.1399999999999999</v>
      </c>
      <c r="G113" s="90">
        <v>38.968000000000004</v>
      </c>
      <c r="H113" s="90">
        <v>1.7999999999999999E-2</v>
      </c>
      <c r="I113" s="90">
        <v>4.2</v>
      </c>
      <c r="J113" s="92"/>
      <c r="K113" s="90">
        <v>1.6439999999999999</v>
      </c>
      <c r="L113" s="90">
        <v>10.199999999999999</v>
      </c>
      <c r="M113" s="90">
        <v>18.071999999999999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6.5739999999999998</v>
      </c>
      <c r="E114" s="73">
        <v>6055</v>
      </c>
      <c r="F114" s="73">
        <v>13.715999999999999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2.0510000000000002</v>
      </c>
      <c r="L114" s="73">
        <v>50.067</v>
      </c>
      <c r="M114" s="73">
        <v>109.554</v>
      </c>
      <c r="N114" s="73">
        <v>31.524999999999999</v>
      </c>
      <c r="O114" s="73">
        <v>1.609</v>
      </c>
    </row>
    <row r="115" spans="1:15" s="37" customFormat="1" ht="13.5" hidden="1" customHeight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hidden="1" customHeight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2.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13.547000000000001</v>
      </c>
      <c r="F117" s="82">
        <v>4.1509999999999998</v>
      </c>
      <c r="G117" s="82">
        <v>196.61</v>
      </c>
      <c r="H117" s="82">
        <v>8.6999999999999994E-2</v>
      </c>
      <c r="I117" s="82">
        <v>0.79800000000000004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>
      <c r="A118" s="67">
        <v>312</v>
      </c>
      <c r="B118" s="65" t="s">
        <v>35</v>
      </c>
      <c r="C118" s="66">
        <v>150</v>
      </c>
      <c r="D118" s="82">
        <v>3.2949999999999999</v>
      </c>
      <c r="E118" s="82">
        <v>5.4409999999999998</v>
      </c>
      <c r="F118" s="82">
        <v>22.209</v>
      </c>
      <c r="G118" s="82">
        <v>151.404</v>
      </c>
      <c r="H118" s="82">
        <v>0.16</v>
      </c>
      <c r="I118" s="82">
        <v>25.937999999999999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33.110000000000007</v>
      </c>
      <c r="O118" s="82">
        <v>1.2250000000000001</v>
      </c>
    </row>
    <row r="119" spans="1:15" s="37" customFormat="1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1.7999999999999999E-2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6.4000000000000001E-2</v>
      </c>
      <c r="I120" s="73">
        <v>0</v>
      </c>
      <c r="J120" s="73">
        <v>0</v>
      </c>
      <c r="K120" s="73">
        <v>0.52</v>
      </c>
      <c r="L120" s="73">
        <v>9.1999999999999993</v>
      </c>
      <c r="M120" s="73">
        <v>34.799999999999997</v>
      </c>
      <c r="N120" s="73">
        <v>13.2</v>
      </c>
      <c r="O120" s="73">
        <v>0.8</v>
      </c>
    </row>
    <row r="121" spans="1:15" s="37" customFormat="1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7.9279999999999999</v>
      </c>
      <c r="G121" s="82">
        <v>39.6</v>
      </c>
      <c r="H121" s="82">
        <v>3.4000000000000002E-2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>
      <c r="A122" s="48"/>
      <c r="B122" s="49" t="s">
        <v>29</v>
      </c>
      <c r="C122" s="50">
        <f t="shared" ref="C122:O122" si="16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86.643999999999991</v>
      </c>
      <c r="G122" s="51">
        <f t="shared" si="16"/>
        <v>740.68</v>
      </c>
      <c r="H122" s="51">
        <f t="shared" si="16"/>
        <v>0.48599999999999999</v>
      </c>
      <c r="I122" s="51">
        <f t="shared" si="16"/>
        <v>78.272000000000006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9.3989999999999991</v>
      </c>
    </row>
    <row r="123" spans="1:15" s="37" customFormat="1">
      <c r="A123" s="106"/>
      <c r="B123" s="106" t="s">
        <v>50</v>
      </c>
      <c r="C123" s="93">
        <f t="shared" ref="C123:O123" si="17">C122+C111</f>
        <v>1260</v>
      </c>
      <c r="D123" s="88">
        <f t="shared" si="17"/>
        <v>51.157000000000004</v>
      </c>
      <c r="E123" s="88">
        <f t="shared" si="17"/>
        <v>6098.7389999999987</v>
      </c>
      <c r="F123" s="88">
        <f t="shared" si="17"/>
        <v>179.56899999999999</v>
      </c>
      <c r="G123" s="88">
        <f t="shared" si="17"/>
        <v>1381.02</v>
      </c>
      <c r="H123" s="88">
        <f t="shared" si="17"/>
        <v>0.75629999999999997</v>
      </c>
      <c r="I123" s="88">
        <f t="shared" si="17"/>
        <v>87.346000000000004</v>
      </c>
      <c r="J123" s="88">
        <f t="shared" si="17"/>
        <v>112.67699999999999</v>
      </c>
      <c r="K123" s="88">
        <f t="shared" si="17"/>
        <v>9.7975666666666665</v>
      </c>
      <c r="L123" s="88">
        <f t="shared" si="17"/>
        <v>328.1393333333333</v>
      </c>
      <c r="M123" s="88">
        <f t="shared" si="17"/>
        <v>799.39300000000003</v>
      </c>
      <c r="N123" s="88">
        <f t="shared" si="17"/>
        <v>214.495</v>
      </c>
      <c r="O123" s="88">
        <f t="shared" si="17"/>
        <v>12.273</v>
      </c>
    </row>
    <row r="124" spans="1:15" s="37" customFormat="1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2.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19.091000000000001</v>
      </c>
      <c r="F126" s="56">
        <v>50.481999999999999</v>
      </c>
      <c r="G126" s="56">
        <v>450.97500000000002</v>
      </c>
      <c r="H126" s="56">
        <v>0.182</v>
      </c>
      <c r="I126" s="56">
        <v>1.9179999999999999</v>
      </c>
      <c r="J126" s="56">
        <v>72</v>
      </c>
      <c r="K126" s="56">
        <v>3.9409999999999998</v>
      </c>
      <c r="L126" s="56">
        <v>158.61500000000001</v>
      </c>
      <c r="M126" s="56">
        <v>232.38200000000001</v>
      </c>
      <c r="N126" s="56">
        <v>37.44</v>
      </c>
      <c r="O126" s="56">
        <v>1.091</v>
      </c>
    </row>
    <row r="127" spans="1:15" s="37" customFormat="1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>
      <c r="A129" s="67">
        <v>377</v>
      </c>
      <c r="B129" s="65" t="s">
        <v>37</v>
      </c>
      <c r="C129" s="66">
        <v>187</v>
      </c>
      <c r="D129" s="82">
        <v>6.3E-2</v>
      </c>
      <c r="E129" s="82">
        <v>7.0000000000000001E-3</v>
      </c>
      <c r="F129" s="82">
        <v>15.183</v>
      </c>
      <c r="G129" s="82">
        <v>62.241999999999997</v>
      </c>
      <c r="H129" s="82">
        <v>4.0000000000000001E-3</v>
      </c>
      <c r="I129" s="82">
        <v>2.9</v>
      </c>
      <c r="J129" s="64"/>
      <c r="K129" s="82">
        <v>1.4E-2</v>
      </c>
      <c r="L129" s="82">
        <v>7.75</v>
      </c>
      <c r="M129" s="82">
        <v>9.7799999999999994</v>
      </c>
      <c r="N129" s="82">
        <v>5.24</v>
      </c>
      <c r="O129" s="82">
        <v>0.90700000000000003</v>
      </c>
    </row>
    <row r="130" spans="1:15" s="107" customFormat="1">
      <c r="A130" s="116"/>
      <c r="B130" s="53" t="s">
        <v>136</v>
      </c>
      <c r="C130" s="54">
        <v>40</v>
      </c>
      <c r="D130" s="56">
        <v>3.04</v>
      </c>
      <c r="E130" s="56">
        <v>1.1200000000000001</v>
      </c>
      <c r="F130" s="56">
        <v>20.560000000000002</v>
      </c>
      <c r="G130" s="56">
        <v>104.48</v>
      </c>
      <c r="H130" s="56">
        <v>6.2000000000000006E-2</v>
      </c>
      <c r="I130" s="56">
        <v>0.8</v>
      </c>
      <c r="J130" s="56">
        <v>0</v>
      </c>
      <c r="K130" s="56">
        <v>0.62222222222222223</v>
      </c>
      <c r="L130" s="56">
        <v>18.044444444444444</v>
      </c>
      <c r="M130" s="56">
        <v>26</v>
      </c>
      <c r="N130" s="56">
        <v>4.7999999999999989</v>
      </c>
      <c r="O130" s="56">
        <v>0.48</v>
      </c>
    </row>
    <row r="131" spans="1:15" s="37" customFormat="1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1:15" s="37" customFormat="1">
      <c r="B132" s="49" t="s">
        <v>91</v>
      </c>
      <c r="C132" s="50">
        <f t="shared" ref="C132:O132" si="18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94.324999999999989</v>
      </c>
      <c r="G132" s="51">
        <f t="shared" si="18"/>
        <v>664.697</v>
      </c>
      <c r="H132" s="51">
        <f t="shared" si="18"/>
        <v>0.26800000000000002</v>
      </c>
      <c r="I132" s="51">
        <f t="shared" si="18"/>
        <v>185.61799999999999</v>
      </c>
      <c r="J132" s="51">
        <f t="shared" si="18"/>
        <v>72</v>
      </c>
      <c r="K132" s="51">
        <f t="shared" si="18"/>
        <v>4.5772222222222219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1.1399999999999999</v>
      </c>
      <c r="G134" s="82">
        <v>6.6</v>
      </c>
      <c r="H134" s="82">
        <v>1.7999999999999999E-2</v>
      </c>
      <c r="I134" s="82">
        <v>4.2</v>
      </c>
      <c r="J134" s="64"/>
      <c r="K134" s="82">
        <v>0.06</v>
      </c>
      <c r="L134" s="82">
        <v>10.199999999999999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4.2560000000000002</v>
      </c>
      <c r="F135" s="73">
        <v>8.2560000000000002</v>
      </c>
      <c r="G135" s="73">
        <v>77.843999999999994</v>
      </c>
      <c r="H135" s="73">
        <v>5.7000000000000002E-2</v>
      </c>
      <c r="I135" s="73">
        <v>16</v>
      </c>
      <c r="J135" s="84"/>
      <c r="K135" s="73">
        <v>1.8640000000000001</v>
      </c>
      <c r="L135" s="73">
        <v>22.92</v>
      </c>
      <c r="M135" s="73">
        <v>38.229999999999997</v>
      </c>
      <c r="N135" s="73">
        <v>16.14</v>
      </c>
      <c r="O135" s="73">
        <v>0.58099999999999996</v>
      </c>
    </row>
    <row r="136" spans="1:15" s="37" customFormat="1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37.606999999999999</v>
      </c>
      <c r="G136" s="73">
        <v>360.93599999999998</v>
      </c>
      <c r="H136" s="73">
        <v>0.14000000000000001</v>
      </c>
      <c r="I136" s="73">
        <v>4.5999999999999996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>
      <c r="A137" s="67">
        <v>342</v>
      </c>
      <c r="B137" s="65" t="s">
        <v>138</v>
      </c>
      <c r="C137" s="66">
        <v>180</v>
      </c>
      <c r="D137" s="73">
        <v>5.6000000000000001E-2</v>
      </c>
      <c r="E137" s="73">
        <v>5.6000000000000001E-2</v>
      </c>
      <c r="F137" s="73">
        <v>15.343999999999999</v>
      </c>
      <c r="G137" s="73">
        <v>62.44</v>
      </c>
      <c r="H137" s="73">
        <v>4.0000000000000001E-3</v>
      </c>
      <c r="I137" s="73">
        <v>1.4</v>
      </c>
      <c r="J137" s="84"/>
      <c r="K137" s="73">
        <v>2.8000000000000001E-2</v>
      </c>
      <c r="L137" s="73">
        <v>2.2400000000000002</v>
      </c>
      <c r="M137" s="73">
        <v>1.54</v>
      </c>
      <c r="N137" s="73">
        <v>1.26</v>
      </c>
      <c r="O137" s="73">
        <v>0.35</v>
      </c>
    </row>
    <row r="138" spans="1:15" s="37" customFormat="1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6.4000000000000001E-2</v>
      </c>
      <c r="I138" s="73">
        <v>0</v>
      </c>
      <c r="J138" s="73">
        <v>0</v>
      </c>
      <c r="K138" s="73">
        <v>0.52</v>
      </c>
      <c r="L138" s="73">
        <v>9.1999999999999993</v>
      </c>
      <c r="M138" s="73">
        <v>34.799999999999997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7.9279999999999999</v>
      </c>
      <c r="G139" s="82">
        <v>39.6</v>
      </c>
      <c r="H139" s="82">
        <v>3.4000000000000002E-2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>
      <c r="A140" s="27"/>
      <c r="B140" s="49" t="s">
        <v>29</v>
      </c>
      <c r="C140" s="50">
        <f t="shared" ref="C140:O140" si="19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89.594999999999999</v>
      </c>
      <c r="G140" s="51">
        <f t="shared" si="19"/>
        <v>641.41999999999996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5.6320000000000006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4.3090000000000002</v>
      </c>
    </row>
    <row r="141" spans="1:15" s="37" customFormat="1">
      <c r="A141" s="27"/>
      <c r="B141" s="86" t="s">
        <v>52</v>
      </c>
      <c r="C141" s="93">
        <f t="shared" ref="C141:O141" si="20">C140+C132</f>
        <v>1187</v>
      </c>
      <c r="D141" s="88">
        <f t="shared" si="20"/>
        <v>50.091999999999999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0.58500000000000008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636.24200000000008</v>
      </c>
      <c r="N141" s="88">
        <f t="shared" si="20"/>
        <v>171</v>
      </c>
      <c r="O141" s="88">
        <f t="shared" si="20"/>
        <v>7.5869999999999997</v>
      </c>
    </row>
    <row r="142" spans="1:15" s="37" customFormat="1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2.2799999999999998</v>
      </c>
      <c r="G144" s="82">
        <v>14.4</v>
      </c>
      <c r="H144" s="82">
        <v>3.5999999999999997E-2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6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43.902000000000001</v>
      </c>
      <c r="H145" s="55">
        <v>1E-3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4.4000000000000004</v>
      </c>
      <c r="O145" s="55">
        <v>0.85299999999999998</v>
      </c>
    </row>
    <row r="146" spans="1:16" s="37" customFormat="1" ht="21.75" customHeight="1">
      <c r="A146" s="67" t="s">
        <v>54</v>
      </c>
      <c r="B146" s="65" t="s">
        <v>55</v>
      </c>
      <c r="C146" s="66">
        <v>160</v>
      </c>
      <c r="D146" s="84">
        <v>17.267199999999999</v>
      </c>
      <c r="E146" s="84">
        <v>6.9648000000000003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6316.7999999999993</v>
      </c>
      <c r="K146" s="84">
        <v>0.99839999999999995</v>
      </c>
      <c r="L146" s="84">
        <v>34</v>
      </c>
      <c r="M146" s="84">
        <v>337.904</v>
      </c>
      <c r="N146" s="84">
        <v>49.951999999999998</v>
      </c>
      <c r="O146" s="84">
        <v>6.8656000000000006</v>
      </c>
    </row>
    <row r="147" spans="1:16" s="37" customFormat="1">
      <c r="A147" s="64"/>
      <c r="B147" s="65" t="s">
        <v>174</v>
      </c>
      <c r="C147" s="66">
        <v>15</v>
      </c>
      <c r="D147" s="82">
        <v>7.4999999999999997E-2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6" s="37" customFormat="1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9.8000000000000007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2.2000000000000002</v>
      </c>
    </row>
    <row r="149" spans="1:16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1.1200000000000001</v>
      </c>
      <c r="F149" s="56">
        <v>20.560000000000002</v>
      </c>
      <c r="G149" s="56">
        <v>104.48</v>
      </c>
      <c r="H149" s="56">
        <v>6.2000000000000006E-2</v>
      </c>
      <c r="I149" s="56">
        <v>0.8</v>
      </c>
      <c r="J149" s="56">
        <v>0</v>
      </c>
      <c r="K149" s="56">
        <v>0.62222222222222223</v>
      </c>
      <c r="L149" s="56">
        <v>18.044444444444444</v>
      </c>
      <c r="M149" s="56">
        <v>26</v>
      </c>
      <c r="N149" s="56">
        <v>4.7999999999999989</v>
      </c>
      <c r="O149" s="56">
        <v>0.48</v>
      </c>
    </row>
    <row r="150" spans="1:16" s="107" customFormat="1">
      <c r="B150" s="113" t="s">
        <v>91</v>
      </c>
      <c r="C150" s="114">
        <f t="shared" ref="C150:O150" si="21">SUM(C144:C149)</f>
        <v>555</v>
      </c>
      <c r="D150" s="115">
        <f t="shared" si="21"/>
        <v>21.442199999999996</v>
      </c>
      <c r="E150" s="115">
        <f t="shared" si="21"/>
        <v>8.6048000000000009</v>
      </c>
      <c r="F150" s="115">
        <f t="shared" si="21"/>
        <v>86.473799999999997</v>
      </c>
      <c r="G150" s="115">
        <f t="shared" si="21"/>
        <v>514.76120000000003</v>
      </c>
      <c r="H150" s="115">
        <f t="shared" si="21"/>
        <v>0.54180000000000006</v>
      </c>
      <c r="I150" s="115">
        <f t="shared" si="21"/>
        <v>80.043999999999997</v>
      </c>
      <c r="J150" s="115">
        <f t="shared" si="21"/>
        <v>6316.7999999999993</v>
      </c>
      <c r="K150" s="115">
        <f t="shared" si="21"/>
        <v>2.2406222222222221</v>
      </c>
      <c r="L150" s="115">
        <f t="shared" si="21"/>
        <v>84.544444444444451</v>
      </c>
      <c r="M150" s="115">
        <f t="shared" si="21"/>
        <v>400.39399999999995</v>
      </c>
      <c r="N150" s="115">
        <f t="shared" si="21"/>
        <v>81.201999999999998</v>
      </c>
      <c r="O150" s="115">
        <f t="shared" si="21"/>
        <v>11.178600000000003</v>
      </c>
    </row>
    <row r="151" spans="1:16" s="37" customFormat="1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>
      <c r="A152" s="67">
        <v>52</v>
      </c>
      <c r="B152" s="65" t="s">
        <v>45</v>
      </c>
      <c r="C152" s="66">
        <v>60</v>
      </c>
      <c r="D152" s="82">
        <v>0.85499999999999998</v>
      </c>
      <c r="E152" s="82">
        <v>4.0529999999999999</v>
      </c>
      <c r="F152" s="82">
        <v>5.016</v>
      </c>
      <c r="G152" s="82">
        <v>59.904000000000003</v>
      </c>
      <c r="H152" s="82">
        <v>1.0999999999999999E-2</v>
      </c>
      <c r="I152" s="82">
        <v>5.7</v>
      </c>
      <c r="J152" s="64"/>
      <c r="K152" s="82">
        <v>1.8169999999999999</v>
      </c>
      <c r="L152" s="82">
        <v>21.09</v>
      </c>
      <c r="M152" s="82">
        <v>24.59</v>
      </c>
      <c r="N152" s="82">
        <v>12.54</v>
      </c>
      <c r="O152" s="82">
        <v>0.79800000000000004</v>
      </c>
      <c r="P152" s="82">
        <v>1.1399999999999999</v>
      </c>
    </row>
    <row r="153" spans="1:16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4.6119999999999992</v>
      </c>
      <c r="E153" s="90">
        <v>3.8768000000000002</v>
      </c>
      <c r="F153" s="90">
        <v>16.448799999999999</v>
      </c>
      <c r="G153" s="90">
        <v>119.45760000000001</v>
      </c>
      <c r="H153" s="90">
        <v>0.128</v>
      </c>
      <c r="I153" s="90">
        <v>14.313000000000001</v>
      </c>
      <c r="J153" s="90">
        <v>24.5</v>
      </c>
      <c r="K153" s="90">
        <v>1.22</v>
      </c>
      <c r="L153" s="90">
        <v>26.940999999999999</v>
      </c>
      <c r="M153" s="90">
        <v>110.41700000000002</v>
      </c>
      <c r="N153" s="90">
        <v>27.154</v>
      </c>
      <c r="O153" s="90">
        <v>1.4390000000000001</v>
      </c>
    </row>
    <row r="154" spans="1:16" s="37" customFormat="1" ht="27.75" customHeight="1">
      <c r="A154" s="67" t="s">
        <v>153</v>
      </c>
      <c r="B154" s="65" t="s">
        <v>176</v>
      </c>
      <c r="C154" s="66">
        <v>100</v>
      </c>
      <c r="D154" s="82">
        <v>8.8290000000000006</v>
      </c>
      <c r="E154" s="82">
        <v>8.0830000000000002</v>
      </c>
      <c r="F154" s="82">
        <v>12.253</v>
      </c>
      <c r="G154" s="82">
        <v>157.952</v>
      </c>
      <c r="H154" s="82">
        <v>0.10100000000000001</v>
      </c>
      <c r="I154" s="82">
        <v>1.6719999999999999</v>
      </c>
      <c r="J154" s="82">
        <v>13.02</v>
      </c>
      <c r="K154" s="82">
        <v>3.0960000000000001</v>
      </c>
      <c r="L154" s="82">
        <v>48.671999999999997</v>
      </c>
      <c r="M154" s="82">
        <v>134.821</v>
      </c>
      <c r="N154" s="82">
        <v>32.975000000000001</v>
      </c>
      <c r="O154" s="82">
        <v>0.872</v>
      </c>
    </row>
    <row r="155" spans="1:16" s="37" customFormat="1" ht="18" hidden="1" customHeight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6" s="140" customFormat="1" ht="18" hidden="1" customHeight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6" s="37" customFormat="1">
      <c r="A157" s="94">
        <v>321</v>
      </c>
      <c r="B157" s="95" t="s">
        <v>49</v>
      </c>
      <c r="C157" s="96">
        <v>150</v>
      </c>
      <c r="D157" s="97">
        <v>3.8919999999999999</v>
      </c>
      <c r="E157" s="97">
        <v>5.3544444444444439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0.48888888888888887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6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0.70200000000000007</v>
      </c>
      <c r="E158" s="82">
        <v>5.3999999999999992E-2</v>
      </c>
      <c r="F158" s="82">
        <v>27.09</v>
      </c>
      <c r="G158" s="82">
        <v>112.68</v>
      </c>
      <c r="H158" s="82">
        <v>1.8000000000000002E-2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18.899999999999999</v>
      </c>
      <c r="O158" s="82">
        <v>0.62999999999999989</v>
      </c>
    </row>
    <row r="159" spans="1:16" s="37" customFormat="1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6.4000000000000001E-2</v>
      </c>
      <c r="I159" s="73">
        <v>0</v>
      </c>
      <c r="J159" s="73">
        <v>0</v>
      </c>
      <c r="K159" s="73">
        <v>0.52</v>
      </c>
      <c r="L159" s="73">
        <v>9.1999999999999993</v>
      </c>
      <c r="M159" s="73">
        <v>34.799999999999997</v>
      </c>
      <c r="N159" s="73">
        <v>13.2</v>
      </c>
      <c r="O159" s="73">
        <v>0.8</v>
      </c>
    </row>
    <row r="160" spans="1:16" s="37" customFormat="1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7.9279999999999999</v>
      </c>
      <c r="G160" s="82">
        <v>39.6</v>
      </c>
      <c r="H160" s="82">
        <v>3.4000000000000002E-2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6" s="37" customFormat="1">
      <c r="A161" s="27"/>
      <c r="B161" s="49" t="s">
        <v>29</v>
      </c>
      <c r="C161" s="50">
        <f t="shared" ref="C161:O161" si="22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741.08804444444456</v>
      </c>
      <c r="H161" s="51">
        <f t="shared" si="22"/>
        <v>0.46822222222222232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8.3318888888888889</v>
      </c>
      <c r="L161" s="51">
        <f t="shared" si="22"/>
        <v>261.26966666666669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6" s="37" customFormat="1">
      <c r="A162" s="27"/>
      <c r="B162" s="86" t="s">
        <v>56</v>
      </c>
      <c r="C162" s="93">
        <f t="shared" ref="C162:O162" si="23">C161+C150</f>
        <v>1305</v>
      </c>
      <c r="D162" s="88">
        <f t="shared" si="23"/>
        <v>44.812199999999997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345.81411111111117</v>
      </c>
      <c r="M162" s="88">
        <f t="shared" si="23"/>
        <v>852.36199999999985</v>
      </c>
      <c r="N162" s="88">
        <f t="shared" si="23"/>
        <v>241.49433333333334</v>
      </c>
      <c r="O162" s="88">
        <f t="shared" si="23"/>
        <v>18.327600000000004</v>
      </c>
    </row>
    <row r="163" spans="1:16" s="37" customFormat="1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6" s="37" customFormat="1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22.5">
      <c r="A165" s="67">
        <v>45</v>
      </c>
      <c r="B165" s="65" t="s">
        <v>128</v>
      </c>
      <c r="C165" s="66">
        <v>60</v>
      </c>
      <c r="D165" s="82">
        <v>0.92400000000000004</v>
      </c>
      <c r="E165" s="82">
        <v>3.05</v>
      </c>
      <c r="F165" s="82">
        <v>5.617</v>
      </c>
      <c r="G165" s="82">
        <v>54.203000000000003</v>
      </c>
      <c r="H165" s="82">
        <v>1.7999999999999999E-2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9.8000000000000007</v>
      </c>
      <c r="O165" s="82">
        <v>0.33300000000000002</v>
      </c>
      <c r="P165" s="82">
        <v>121.41</v>
      </c>
    </row>
    <row r="166" spans="1:16" s="37" customFormat="1" ht="22.5">
      <c r="A166" s="109" t="s">
        <v>155</v>
      </c>
      <c r="B166" s="65" t="s">
        <v>154</v>
      </c>
      <c r="C166" s="66">
        <v>90</v>
      </c>
      <c r="D166" s="82">
        <v>8.6010000000000009</v>
      </c>
      <c r="E166" s="82">
        <v>9.7690000000000001</v>
      </c>
      <c r="F166" s="82">
        <v>9.6679999999999993</v>
      </c>
      <c r="G166" s="82">
        <v>161.40700000000001</v>
      </c>
      <c r="H166" s="82">
        <v>9.6000000000000002E-2</v>
      </c>
      <c r="I166" s="82">
        <v>2.597</v>
      </c>
      <c r="J166" s="82">
        <v>34.774999999999999</v>
      </c>
      <c r="K166" s="82">
        <v>1.272</v>
      </c>
      <c r="L166" s="82">
        <v>22.19</v>
      </c>
      <c r="M166" s="82">
        <v>89.947999999999993</v>
      </c>
      <c r="N166" s="82">
        <v>14.218</v>
      </c>
      <c r="O166" s="82">
        <v>0.91500000000000004</v>
      </c>
    </row>
    <row r="167" spans="1:16" s="37" customFormat="1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6" s="140" customFormat="1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6" s="37" customFormat="1" ht="22.5">
      <c r="A169" s="102">
        <v>309</v>
      </c>
      <c r="B169" s="103" t="s">
        <v>42</v>
      </c>
      <c r="C169" s="104">
        <v>160</v>
      </c>
      <c r="D169" s="90">
        <v>6.0383999999999993</v>
      </c>
      <c r="E169" s="90">
        <v>4.5749333333333331</v>
      </c>
      <c r="F169" s="90">
        <v>38.497066666666669</v>
      </c>
      <c r="G169" s="90">
        <v>219.48053333333334</v>
      </c>
      <c r="H169" s="90">
        <v>9.2799999999999994E-2</v>
      </c>
      <c r="I169" s="90">
        <v>0</v>
      </c>
      <c r="J169" s="90">
        <v>21.333333333333332</v>
      </c>
      <c r="K169" s="90">
        <v>0.87146666666666661</v>
      </c>
      <c r="L169" s="90">
        <v>13.928533333333332</v>
      </c>
      <c r="M169" s="90">
        <v>49.488</v>
      </c>
      <c r="N169" s="90">
        <v>8.8575999999999997</v>
      </c>
      <c r="O169" s="90">
        <v>0.90133333333333332</v>
      </c>
    </row>
    <row r="170" spans="1:16" s="37" customFormat="1" ht="29.25" customHeight="1">
      <c r="A170" s="59" t="s">
        <v>118</v>
      </c>
      <c r="B170" s="53" t="s">
        <v>37</v>
      </c>
      <c r="C170" s="54">
        <v>187</v>
      </c>
      <c r="D170" s="56">
        <v>5.3999999999999999E-2</v>
      </c>
      <c r="E170" s="56">
        <v>6.0000000000000001E-3</v>
      </c>
      <c r="F170" s="56">
        <v>9.1649999999999991</v>
      </c>
      <c r="G170" s="56">
        <v>37.962000000000003</v>
      </c>
      <c r="H170" s="56">
        <v>3.0000000000000001E-3</v>
      </c>
      <c r="I170" s="56">
        <v>2.5</v>
      </c>
      <c r="J170" s="57"/>
      <c r="K170" s="56">
        <v>1.2E-2</v>
      </c>
      <c r="L170" s="56">
        <v>7.35</v>
      </c>
      <c r="M170" s="56">
        <v>9.56</v>
      </c>
      <c r="N170" s="56">
        <v>5.12</v>
      </c>
      <c r="O170" s="56">
        <v>0.88300000000000001</v>
      </c>
    </row>
    <row r="171" spans="1:16" s="37" customFormat="1">
      <c r="A171" s="66"/>
      <c r="B171" s="53" t="s">
        <v>136</v>
      </c>
      <c r="C171" s="54">
        <v>40</v>
      </c>
      <c r="D171" s="56">
        <v>3.04</v>
      </c>
      <c r="E171" s="56">
        <v>1.1200000000000001</v>
      </c>
      <c r="F171" s="56">
        <v>20.560000000000002</v>
      </c>
      <c r="G171" s="56">
        <v>104.48</v>
      </c>
      <c r="H171" s="56">
        <v>6.2000000000000006E-2</v>
      </c>
      <c r="I171" s="56">
        <v>0.8</v>
      </c>
      <c r="J171" s="56">
        <v>0</v>
      </c>
      <c r="K171" s="56">
        <v>0.62222222222222223</v>
      </c>
      <c r="L171" s="56">
        <v>18.044444444444444</v>
      </c>
      <c r="M171" s="56">
        <v>26</v>
      </c>
      <c r="N171" s="56">
        <v>4.7999999999999989</v>
      </c>
      <c r="O171" s="56">
        <v>0.48</v>
      </c>
    </row>
    <row r="172" spans="1:16" s="37" customFormat="1">
      <c r="B172" s="49" t="s">
        <v>91</v>
      </c>
      <c r="C172" s="50">
        <f t="shared" ref="C172:O172" si="24">SUM(C165:C171)</f>
        <v>537</v>
      </c>
      <c r="D172" s="51">
        <f t="shared" si="24"/>
        <v>18.657399999999999</v>
      </c>
      <c r="E172" s="51">
        <f t="shared" si="24"/>
        <v>18.519933333333334</v>
      </c>
      <c r="F172" s="51">
        <f t="shared" si="24"/>
        <v>83.507066666666674</v>
      </c>
      <c r="G172" s="51">
        <f t="shared" si="24"/>
        <v>577.53253333333339</v>
      </c>
      <c r="H172" s="51">
        <f t="shared" si="24"/>
        <v>0.27179999999999999</v>
      </c>
      <c r="I172" s="51">
        <f t="shared" si="24"/>
        <v>27.347000000000001</v>
      </c>
      <c r="J172" s="51">
        <f t="shared" si="24"/>
        <v>56.108333333333334</v>
      </c>
      <c r="K172" s="51">
        <f t="shared" si="24"/>
        <v>4.1686888888888891</v>
      </c>
      <c r="L172" s="51">
        <f t="shared" si="24"/>
        <v>85.69297777777777</v>
      </c>
      <c r="M172" s="51">
        <f t="shared" si="24"/>
        <v>192.92599999999999</v>
      </c>
      <c r="N172" s="51">
        <f t="shared" si="24"/>
        <v>42.795599999999993</v>
      </c>
      <c r="O172" s="51">
        <f t="shared" si="24"/>
        <v>3.5123333333333333</v>
      </c>
    </row>
    <row r="173" spans="1:16" s="37" customFormat="1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6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6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4.2072000000000003</v>
      </c>
      <c r="F175" s="82">
        <v>8.8439999999999994</v>
      </c>
      <c r="G175" s="82">
        <v>79.564000000000007</v>
      </c>
      <c r="H175" s="82">
        <v>6.8000000000000005E-2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41.351999999999997</v>
      </c>
      <c r="N175" s="82">
        <v>17.272000000000002</v>
      </c>
      <c r="O175" s="82">
        <v>0.63839999999999997</v>
      </c>
    </row>
    <row r="176" spans="1:16" s="37" customFormat="1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343.63299999999998</v>
      </c>
      <c r="H176" s="73">
        <v>0.59</v>
      </c>
      <c r="I176" s="73">
        <v>27.05</v>
      </c>
      <c r="J176" s="84"/>
      <c r="K176" s="73">
        <v>2.742</v>
      </c>
      <c r="L176" s="73">
        <v>26.292999999999999</v>
      </c>
      <c r="M176" s="73">
        <v>215.977</v>
      </c>
      <c r="N176" s="73">
        <v>51.670999999999999</v>
      </c>
      <c r="O176" s="73">
        <v>2.9039999999999999</v>
      </c>
    </row>
    <row r="177" spans="1:15" s="37" customFormat="1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1.8000000000000002E-2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6.4000000000000001E-2</v>
      </c>
      <c r="I178" s="73">
        <v>0</v>
      </c>
      <c r="J178" s="73">
        <v>0</v>
      </c>
      <c r="K178" s="73">
        <v>0.52</v>
      </c>
      <c r="L178" s="73">
        <v>9.1999999999999993</v>
      </c>
      <c r="M178" s="73">
        <v>34.799999999999997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7.9279999999999999</v>
      </c>
      <c r="G179" s="82">
        <v>39.6</v>
      </c>
      <c r="H179" s="82">
        <v>3.4000000000000002E-2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>
      <c r="A180" s="27"/>
      <c r="B180" s="49" t="s">
        <v>29</v>
      </c>
      <c r="C180" s="50">
        <f t="shared" ref="C180:O180" si="25">SUM(C174:C179)</f>
        <v>690</v>
      </c>
      <c r="D180" s="51">
        <f t="shared" si="25"/>
        <v>22.639599999999998</v>
      </c>
      <c r="E180" s="51">
        <f t="shared" si="25"/>
        <v>34.300199999999997</v>
      </c>
      <c r="F180" s="51">
        <f t="shared" si="25"/>
        <v>79.286000000000001</v>
      </c>
      <c r="G180" s="51">
        <f t="shared" si="25"/>
        <v>713.09699999999998</v>
      </c>
      <c r="H180" s="51">
        <f t="shared" si="25"/>
        <v>0.78400000000000003</v>
      </c>
      <c r="I180" s="51">
        <f t="shared" si="25"/>
        <v>83.51</v>
      </c>
      <c r="J180" s="51">
        <f t="shared" si="25"/>
        <v>0</v>
      </c>
      <c r="K180" s="51">
        <f t="shared" si="25"/>
        <v>7.0171999999999999</v>
      </c>
      <c r="L180" s="51">
        <f t="shared" si="25"/>
        <v>94.776999999999987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7.9923999999999999</v>
      </c>
    </row>
    <row r="181" spans="1:15" s="37" customFormat="1">
      <c r="A181" s="27"/>
      <c r="B181" s="86" t="s">
        <v>59</v>
      </c>
      <c r="C181" s="100">
        <f t="shared" ref="C181:O181" si="26">C180+C172</f>
        <v>1227</v>
      </c>
      <c r="D181" s="88">
        <f t="shared" si="26"/>
        <v>41.296999999999997</v>
      </c>
      <c r="E181" s="88">
        <f t="shared" si="26"/>
        <v>52.820133333333331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1.0558000000000001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546.15499999999997</v>
      </c>
      <c r="N181" s="88">
        <f t="shared" si="26"/>
        <v>149.0386</v>
      </c>
      <c r="O181" s="88">
        <f t="shared" si="26"/>
        <v>11.504733333333334</v>
      </c>
    </row>
    <row r="182" spans="1:15" s="37" customFormat="1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>
      <c r="A184" s="67">
        <v>175</v>
      </c>
      <c r="B184" s="65" t="s">
        <v>125</v>
      </c>
      <c r="C184" s="66">
        <v>180</v>
      </c>
      <c r="D184" s="82">
        <v>5.0183999999999989</v>
      </c>
      <c r="E184" s="82">
        <v>8.5419</v>
      </c>
      <c r="F184" s="82">
        <v>35.443800000000003</v>
      </c>
      <c r="G184" s="82">
        <v>239.31990000000002</v>
      </c>
      <c r="H184" s="82">
        <v>9.0900000000000009E-2</v>
      </c>
      <c r="I184" s="82">
        <v>0.49140000000000006</v>
      </c>
      <c r="J184" s="82">
        <v>40.590000000000003</v>
      </c>
      <c r="K184" s="82">
        <v>0.17370000000000002</v>
      </c>
      <c r="L184" s="82">
        <v>105.291</v>
      </c>
      <c r="M184" s="82">
        <v>129.339</v>
      </c>
      <c r="N184" s="82">
        <v>30.015000000000001</v>
      </c>
      <c r="O184" s="82">
        <v>0.66600000000000004</v>
      </c>
    </row>
    <row r="185" spans="1:15" s="37" customFormat="1">
      <c r="A185" s="67">
        <v>382</v>
      </c>
      <c r="B185" s="65" t="s">
        <v>87</v>
      </c>
      <c r="C185" s="66">
        <v>180</v>
      </c>
      <c r="D185" s="82">
        <v>3.1419999999999999</v>
      </c>
      <c r="E185" s="82">
        <v>2.5110000000000001</v>
      </c>
      <c r="F185" s="82">
        <v>16.344000000000001</v>
      </c>
      <c r="G185" s="82">
        <v>101.58199999999999</v>
      </c>
      <c r="H185" s="82">
        <v>1.9800000000000002E-2</v>
      </c>
      <c r="I185" s="82">
        <v>0.48599999999999999</v>
      </c>
      <c r="J185" s="82">
        <v>8.1969999999999992</v>
      </c>
      <c r="K185" s="82">
        <v>9.9000000000000008E-3</v>
      </c>
      <c r="L185" s="82">
        <v>101.34699999999999</v>
      </c>
      <c r="M185" s="82">
        <v>94.122</v>
      </c>
      <c r="N185" s="82">
        <v>25.11</v>
      </c>
      <c r="O185" s="82">
        <v>0.83</v>
      </c>
    </row>
    <row r="186" spans="1:15" s="37" customFormat="1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6.0000000000000001E-3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>
      <c r="A187" s="116"/>
      <c r="B187" s="53" t="s">
        <v>136</v>
      </c>
      <c r="C187" s="54">
        <v>40</v>
      </c>
      <c r="D187" s="56">
        <v>3.04</v>
      </c>
      <c r="E187" s="56">
        <v>1.1200000000000001</v>
      </c>
      <c r="F187" s="56">
        <v>20.560000000000002</v>
      </c>
      <c r="G187" s="56">
        <v>104.48</v>
      </c>
      <c r="H187" s="56">
        <v>6.2000000000000006E-2</v>
      </c>
      <c r="I187" s="56">
        <v>0.8</v>
      </c>
      <c r="J187" s="56">
        <v>0</v>
      </c>
      <c r="K187" s="56">
        <v>0.62222222222222223</v>
      </c>
      <c r="L187" s="56">
        <v>18.044444444444444</v>
      </c>
      <c r="M187" s="56">
        <v>26</v>
      </c>
      <c r="N187" s="56">
        <v>4.7999999999999989</v>
      </c>
      <c r="O187" s="56">
        <v>0.48</v>
      </c>
    </row>
    <row r="188" spans="1:15" s="37" customFormat="1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1.9999999999999997E-2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2.2999999999999998</v>
      </c>
    </row>
    <row r="189" spans="1:15" s="37" customFormat="1">
      <c r="B189" s="49" t="s">
        <v>91</v>
      </c>
      <c r="C189" s="50">
        <f t="shared" ref="C189:O189" si="27">SUM(C184:C188)</f>
        <v>520</v>
      </c>
      <c r="D189" s="51">
        <f t="shared" si="27"/>
        <v>16.800399999999996</v>
      </c>
      <c r="E189" s="51">
        <f t="shared" si="27"/>
        <v>17.692900000000002</v>
      </c>
      <c r="F189" s="51">
        <f t="shared" si="27"/>
        <v>82.647800000000004</v>
      </c>
      <c r="G189" s="51">
        <f t="shared" si="27"/>
        <v>561.18190000000004</v>
      </c>
      <c r="H189" s="51">
        <f t="shared" si="27"/>
        <v>0.19870000000000002</v>
      </c>
      <c r="I189" s="51">
        <f t="shared" si="27"/>
        <v>6.9374000000000002</v>
      </c>
      <c r="J189" s="51">
        <f t="shared" si="27"/>
        <v>94.787000000000006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393.46100000000001</v>
      </c>
      <c r="N189" s="51">
        <f t="shared" si="27"/>
        <v>80.924999999999997</v>
      </c>
      <c r="O189" s="51">
        <f t="shared" si="27"/>
        <v>4.476</v>
      </c>
    </row>
    <row r="190" spans="1:15" s="37" customFormat="1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0.76400000000000001</v>
      </c>
      <c r="E191" s="82">
        <v>6.0990000000000002</v>
      </c>
      <c r="F191" s="82">
        <v>4.4550000000000001</v>
      </c>
      <c r="G191" s="82">
        <v>76.346000000000004</v>
      </c>
      <c r="H191" s="82">
        <v>0.03</v>
      </c>
      <c r="I191" s="82">
        <v>5.7</v>
      </c>
      <c r="J191" s="64"/>
      <c r="K191" s="82">
        <v>2.7269999999999999</v>
      </c>
      <c r="L191" s="82">
        <v>13.68</v>
      </c>
      <c r="M191" s="82">
        <v>25.16</v>
      </c>
      <c r="N191" s="82">
        <v>11.55</v>
      </c>
      <c r="O191" s="82">
        <v>0.47799999999999998</v>
      </c>
    </row>
    <row r="192" spans="1:15" s="37" customFormat="1">
      <c r="A192" s="81">
        <v>155</v>
      </c>
      <c r="B192" s="62" t="s">
        <v>156</v>
      </c>
      <c r="C192" s="63">
        <v>200</v>
      </c>
      <c r="D192" s="73">
        <v>5.5670000000000002</v>
      </c>
      <c r="E192" s="73">
        <v>7.1289999999999996</v>
      </c>
      <c r="F192" s="73">
        <v>9.8979999999999997</v>
      </c>
      <c r="G192" s="73">
        <v>126.441</v>
      </c>
      <c r="H192" s="73">
        <v>4.8000000000000001E-2</v>
      </c>
      <c r="I192" s="73">
        <v>1.8080000000000001</v>
      </c>
      <c r="J192" s="73">
        <v>7.6</v>
      </c>
      <c r="K192" s="73">
        <v>2.9340000000000002</v>
      </c>
      <c r="L192" s="73">
        <v>19.661999999999999</v>
      </c>
      <c r="M192" s="73">
        <v>53.593000000000004</v>
      </c>
      <c r="N192" s="73">
        <v>11.03</v>
      </c>
      <c r="O192" s="73">
        <v>0.65400000000000003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11.627000000000001</v>
      </c>
      <c r="E193" s="98">
        <v>8.625</v>
      </c>
      <c r="F193" s="98">
        <v>11.952999999999999</v>
      </c>
      <c r="G193" s="98">
        <v>172.77799999999999</v>
      </c>
      <c r="H193" s="98">
        <v>9.0999999999999998E-2</v>
      </c>
      <c r="I193" s="98">
        <v>0.98099999999999998</v>
      </c>
      <c r="J193" s="98">
        <v>51.329000000000001</v>
      </c>
      <c r="K193" s="98">
        <v>0.503</v>
      </c>
      <c r="L193" s="98">
        <v>30.943000000000001</v>
      </c>
      <c r="M193" s="98">
        <v>106.069</v>
      </c>
      <c r="N193" s="98">
        <v>17.385999999999999</v>
      </c>
      <c r="O193" s="98">
        <v>1.056</v>
      </c>
    </row>
    <row r="194" spans="1:15" s="37" customFormat="1" ht="21" hidden="1" customHeight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hidden="1" customHeight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>
      <c r="A196" s="67" t="s">
        <v>117</v>
      </c>
      <c r="B196" s="65" t="s">
        <v>28</v>
      </c>
      <c r="C196" s="66">
        <v>150</v>
      </c>
      <c r="D196" s="73">
        <v>3.8079999999999998</v>
      </c>
      <c r="E196" s="73">
        <v>3.0779999999999998</v>
      </c>
      <c r="F196" s="73">
        <v>40.006</v>
      </c>
      <c r="G196" s="73">
        <v>202.952</v>
      </c>
      <c r="H196" s="73">
        <v>4.3999999999999997E-2</v>
      </c>
      <c r="I196" s="84"/>
      <c r="J196" s="73">
        <v>14</v>
      </c>
      <c r="K196" s="73">
        <v>0.251</v>
      </c>
      <c r="L196" s="73">
        <v>5.7119999999999997</v>
      </c>
      <c r="M196" s="73">
        <v>82.162999999999997</v>
      </c>
      <c r="N196" s="73">
        <v>27.033000000000001</v>
      </c>
      <c r="O196" s="73">
        <v>0.55100000000000005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25.084800000000001</v>
      </c>
      <c r="G197" s="82">
        <v>103.104</v>
      </c>
      <c r="H197" s="82">
        <v>1.0800000000000001E-2</v>
      </c>
      <c r="I197" s="82">
        <v>3.6</v>
      </c>
      <c r="J197" s="82">
        <v>0</v>
      </c>
      <c r="K197" s="82">
        <v>7.2000000000000008E-2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6.4000000000000001E-2</v>
      </c>
      <c r="I198" s="73">
        <v>0</v>
      </c>
      <c r="J198" s="73">
        <v>0</v>
      </c>
      <c r="K198" s="73">
        <v>0.52</v>
      </c>
      <c r="L198" s="73">
        <v>9.1999999999999993</v>
      </c>
      <c r="M198" s="73">
        <v>34.799999999999997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7.9279999999999999</v>
      </c>
      <c r="G199" s="82">
        <v>39.6</v>
      </c>
      <c r="H199" s="82">
        <v>3.4000000000000002E-2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>
      <c r="A200" s="156"/>
      <c r="B200" s="157" t="s">
        <v>29</v>
      </c>
      <c r="C200" s="159">
        <f t="shared" ref="C200:O200" si="28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815.22100000000012</v>
      </c>
      <c r="H200" s="51">
        <f t="shared" si="28"/>
        <v>0.32179999999999997</v>
      </c>
      <c r="I200" s="51">
        <f t="shared" si="28"/>
        <v>12.089</v>
      </c>
      <c r="J200" s="51">
        <f t="shared" si="28"/>
        <v>72.929000000000002</v>
      </c>
      <c r="K200" s="51">
        <f t="shared" si="28"/>
        <v>7.2069999999999999</v>
      </c>
      <c r="L200" s="51">
        <f t="shared" si="28"/>
        <v>90.757000000000005</v>
      </c>
      <c r="M200" s="51">
        <f t="shared" si="28"/>
        <v>335.745</v>
      </c>
      <c r="N200" s="51">
        <f t="shared" si="28"/>
        <v>92.838999999999999</v>
      </c>
      <c r="O200" s="51">
        <f t="shared" si="28"/>
        <v>5.1758000000000006</v>
      </c>
    </row>
    <row r="201" spans="1:15">
      <c r="A201" s="1"/>
      <c r="B201" s="31" t="s">
        <v>61</v>
      </c>
      <c r="C201" s="41">
        <f t="shared" ref="C201:O201" si="29">C200+C189</f>
        <v>1260</v>
      </c>
      <c r="D201" s="29">
        <f t="shared" si="29"/>
        <v>43.190399999999997</v>
      </c>
      <c r="E201" s="29">
        <f t="shared" si="29"/>
        <v>43.407899999999998</v>
      </c>
      <c r="F201" s="29">
        <f t="shared" si="29"/>
        <v>201.29259999999999</v>
      </c>
      <c r="G201" s="29">
        <f t="shared" si="29"/>
        <v>1376.4029</v>
      </c>
      <c r="H201" s="29">
        <f t="shared" si="29"/>
        <v>0.52049999999999996</v>
      </c>
      <c r="I201" s="29">
        <f t="shared" si="29"/>
        <v>19.026400000000002</v>
      </c>
      <c r="J201" s="29">
        <f t="shared" si="29"/>
        <v>167.71600000000001</v>
      </c>
      <c r="K201" s="29">
        <f t="shared" si="29"/>
        <v>8.5128222222222227</v>
      </c>
      <c r="L201" s="29">
        <f t="shared" si="29"/>
        <v>534.43944444444446</v>
      </c>
      <c r="M201" s="29">
        <f t="shared" si="29"/>
        <v>729.20600000000002</v>
      </c>
      <c r="N201" s="29">
        <f t="shared" si="29"/>
        <v>173.76400000000001</v>
      </c>
      <c r="O201" s="29">
        <f t="shared" si="29"/>
        <v>9.6518000000000015</v>
      </c>
    </row>
    <row r="202" spans="1:15">
      <c r="A202" s="1"/>
      <c r="B202" s="42" t="s">
        <v>4</v>
      </c>
      <c r="C202" s="42"/>
      <c r="D202" s="30">
        <f t="shared" ref="D202:O202" si="30">D201+D181+D162+D141+D123+D103+D82+D61+D42+D24</f>
        <v>468.93559999999997</v>
      </c>
      <c r="E202" s="30">
        <f t="shared" si="30"/>
        <v>6474.2357444444424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8.1652888888888882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99.270288888888913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>
      <c r="A204" s="117"/>
      <c r="B204" s="246" t="s">
        <v>62</v>
      </c>
      <c r="C204" s="247"/>
      <c r="D204" s="118">
        <f t="shared" ref="D204:O204" si="31">D189+D172+D150+D132+D111+D91+D70+D51+D33+D12</f>
        <v>196.55699999999999</v>
      </c>
      <c r="E204" s="118">
        <f t="shared" si="31"/>
        <v>181.88029999999998</v>
      </c>
      <c r="F204" s="118">
        <f t="shared" si="31"/>
        <v>821.78733333333321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536.74173333333329</v>
      </c>
      <c r="J204" s="3">
        <f t="shared" si="31"/>
        <v>6986.5569999999989</v>
      </c>
      <c r="K204" s="3">
        <f t="shared" si="31"/>
        <v>33.422599999999996</v>
      </c>
      <c r="L204" s="3">
        <f t="shared" si="31"/>
        <v>1994.4272000000001</v>
      </c>
      <c r="M204" s="3">
        <f t="shared" si="31"/>
        <v>3080.6083333333331</v>
      </c>
      <c r="N204" s="3">
        <f t="shared" si="31"/>
        <v>705.62226666666663</v>
      </c>
      <c r="O204" s="3">
        <f t="shared" si="31"/>
        <v>48.494100000000003</v>
      </c>
    </row>
    <row r="205" spans="1:15">
      <c r="A205" s="119"/>
      <c r="B205" s="246" t="s">
        <v>63</v>
      </c>
      <c r="C205" s="247"/>
      <c r="D205" s="120">
        <f>D204/10</f>
        <v>19.6557</v>
      </c>
      <c r="E205" s="120">
        <f t="shared" ref="E205:M205" si="32">E204/10</f>
        <v>18.188029999999998</v>
      </c>
      <c r="F205" s="120">
        <f t="shared" si="32"/>
        <v>82.178733333333327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53.674173333333329</v>
      </c>
      <c r="J205" s="5">
        <f t="shared" si="32"/>
        <v>698.65569999999991</v>
      </c>
      <c r="K205" s="5">
        <f>K204/10</f>
        <v>3.3422599999999996</v>
      </c>
      <c r="L205" s="5">
        <f t="shared" si="32"/>
        <v>199.44272000000001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4.8494100000000007</v>
      </c>
    </row>
    <row r="206" spans="1:15">
      <c r="A206" s="274" t="s">
        <v>64</v>
      </c>
      <c r="B206" s="274"/>
      <c r="C206" s="276"/>
      <c r="D206" s="121">
        <f>4*D205/G205</f>
        <v>0.13613652540049079</v>
      </c>
      <c r="E206" s="121">
        <f>9*E205/G205</f>
        <v>0.28343555397059117</v>
      </c>
      <c r="F206" s="121">
        <f>4*F205/G205</f>
        <v>0.56917470340987564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>
      <c r="A207" s="262" t="s">
        <v>65</v>
      </c>
      <c r="B207" s="263"/>
      <c r="C207" s="264"/>
      <c r="D207" s="128">
        <f>D205/D220</f>
        <v>0.25526883116883115</v>
      </c>
      <c r="E207" s="128">
        <f t="shared" ref="E207:O207" si="33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0.89456955555555551</v>
      </c>
      <c r="J207" s="8">
        <f t="shared" si="33"/>
        <v>0.99807957142857129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0.28005530303030302</v>
      </c>
      <c r="N207" s="8">
        <f t="shared" si="33"/>
        <v>0.28224890666666663</v>
      </c>
      <c r="O207" s="8">
        <f t="shared" si="33"/>
        <v>0.40411750000000007</v>
      </c>
    </row>
    <row r="208" spans="1:15">
      <c r="A208" s="273" t="s">
        <v>66</v>
      </c>
      <c r="B208" s="274"/>
      <c r="C208" s="275"/>
      <c r="D208" s="9">
        <f>D205/D222</f>
        <v>0.24943781725888325</v>
      </c>
      <c r="E208" s="26">
        <f t="shared" ref="E208:O208" si="34">E205/E222</f>
        <v>0.23377930591259638</v>
      </c>
      <c r="F208" s="9">
        <f t="shared" si="34"/>
        <v>0.26138273960983882</v>
      </c>
      <c r="G208" s="9">
        <f t="shared" si="34"/>
        <v>0.25411583725671377</v>
      </c>
      <c r="H208" s="9">
        <f t="shared" si="34"/>
        <v>0.24036190476190483</v>
      </c>
      <c r="I208" s="9">
        <f t="shared" si="34"/>
        <v>0.62630307273434449</v>
      </c>
      <c r="J208" s="9">
        <f t="shared" si="34"/>
        <v>0.89824595011571096</v>
      </c>
      <c r="K208" s="9">
        <f t="shared" si="34"/>
        <v>0.30110450450450449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0.25400369570434361</v>
      </c>
      <c r="O208" s="9">
        <f t="shared" si="34"/>
        <v>0.36461729323308273</v>
      </c>
    </row>
    <row r="209" spans="1:15" s="43" customFormat="1">
      <c r="A209" s="122"/>
      <c r="B209" s="250" t="s">
        <v>67</v>
      </c>
      <c r="C209" s="251"/>
      <c r="D209" s="123">
        <f t="shared" ref="D209:O209" si="35">D200+D180+D161+D140+D122+D102+D81+D60+D41+D23</f>
        <v>272.37860000000001</v>
      </c>
      <c r="E209" s="123">
        <f t="shared" si="35"/>
        <v>6292.3554444444417</v>
      </c>
      <c r="F209" s="123">
        <f t="shared" si="35"/>
        <v>995.96828888888888</v>
      </c>
      <c r="G209" s="3">
        <f t="shared" si="35"/>
        <v>7352.0857111111118</v>
      </c>
      <c r="H209" s="3">
        <f t="shared" si="35"/>
        <v>4.8002222222222226</v>
      </c>
      <c r="I209" s="3">
        <f t="shared" si="35"/>
        <v>826.26300000000003</v>
      </c>
      <c r="J209" s="3">
        <f t="shared" si="35"/>
        <v>4417.4889999999996</v>
      </c>
      <c r="K209" s="3">
        <f t="shared" si="35"/>
        <v>65.847688888888882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69.148666666666671</v>
      </c>
    </row>
    <row r="210" spans="1:15">
      <c r="A210" s="124"/>
      <c r="B210" s="250" t="s">
        <v>68</v>
      </c>
      <c r="C210" s="251"/>
      <c r="D210" s="125">
        <f>D209/10</f>
        <v>27.237860000000001</v>
      </c>
      <c r="E210" s="125">
        <f t="shared" ref="E210:O210" si="36">E209/10</f>
        <v>629.23554444444414</v>
      </c>
      <c r="F210" s="125">
        <f t="shared" si="36"/>
        <v>99.596828888888894</v>
      </c>
      <c r="G210" s="5">
        <f>G209/10</f>
        <v>735.20857111111116</v>
      </c>
      <c r="H210" s="5">
        <f t="shared" si="36"/>
        <v>0.48002222222222224</v>
      </c>
      <c r="I210" s="5">
        <f t="shared" si="36"/>
        <v>82.626300000000001</v>
      </c>
      <c r="J210" s="5">
        <f t="shared" si="36"/>
        <v>441.74889999999994</v>
      </c>
      <c r="K210" s="5">
        <f t="shared" si="36"/>
        <v>6.5847688888888882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6.9148666666666667</v>
      </c>
    </row>
    <row r="211" spans="1:15">
      <c r="A211" s="252" t="s">
        <v>64</v>
      </c>
      <c r="B211" s="252"/>
      <c r="C211" s="253"/>
      <c r="D211" s="126">
        <f>4*D210/G210</f>
        <v>0.14819119945152859</v>
      </c>
      <c r="E211" s="126">
        <f>9*E210/G210</f>
        <v>7.7027392260150034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>
      <c r="A212" s="262" t="s">
        <v>65</v>
      </c>
      <c r="B212" s="263"/>
      <c r="C212" s="264"/>
      <c r="D212" s="128">
        <f>D210/D220</f>
        <v>0.35373844155844159</v>
      </c>
      <c r="E212" s="128">
        <f t="shared" ref="E212:O212" si="37">E210/E220</f>
        <v>7.9650068917018242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0.43638383838383837</v>
      </c>
      <c r="I212" s="8">
        <f t="shared" si="37"/>
        <v>1.377105</v>
      </c>
      <c r="J212" s="8">
        <f t="shared" si="37"/>
        <v>0.63106985714285702</v>
      </c>
      <c r="K212" s="8">
        <f t="shared" si="37"/>
        <v>0.65847688888888878</v>
      </c>
      <c r="L212" s="8">
        <f t="shared" si="37"/>
        <v>0.13871833333333333</v>
      </c>
      <c r="M212" s="8">
        <f t="shared" si="37"/>
        <v>0.35869678787878789</v>
      </c>
      <c r="N212" s="8">
        <f t="shared" si="37"/>
        <v>0.49029213333333338</v>
      </c>
      <c r="O212" s="8">
        <f t="shared" si="37"/>
        <v>0.57623888888888886</v>
      </c>
    </row>
    <row r="213" spans="1:15">
      <c r="A213" s="260" t="s">
        <v>66</v>
      </c>
      <c r="B213" s="252"/>
      <c r="C213" s="261"/>
      <c r="D213" s="127">
        <f>D210/D222</f>
        <v>0.34565812182741118</v>
      </c>
      <c r="E213" s="127">
        <f t="shared" ref="E213:O213" si="38">E210/E222</f>
        <v>8.0878604684375865</v>
      </c>
      <c r="F213" s="127">
        <f t="shared" si="38"/>
        <v>0.31678380689850161</v>
      </c>
      <c r="G213" s="9">
        <f t="shared" si="38"/>
        <v>0.3234956532367278</v>
      </c>
      <c r="H213" s="9">
        <f t="shared" si="38"/>
        <v>0.34287301587301589</v>
      </c>
      <c r="I213" s="9">
        <f t="shared" si="38"/>
        <v>0.96413418903150527</v>
      </c>
      <c r="J213" s="9">
        <f t="shared" si="38"/>
        <v>0.56794664438158904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0.28695743030303028</v>
      </c>
      <c r="N213" s="9">
        <f t="shared" si="38"/>
        <v>0.44122762179025682</v>
      </c>
      <c r="O213" s="9">
        <f t="shared" si="38"/>
        <v>0.51991478696741855</v>
      </c>
    </row>
    <row r="214" spans="1:15" s="43" customFormat="1">
      <c r="A214" s="2"/>
      <c r="B214" s="243" t="s">
        <v>70</v>
      </c>
      <c r="C214" s="245"/>
      <c r="D214" s="3">
        <f>D209+D204</f>
        <v>468.93560000000002</v>
      </c>
      <c r="E214" s="3">
        <f t="shared" ref="E214:O214" si="39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8.1652888888888899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99.270288888888871</v>
      </c>
      <c r="L214" s="3">
        <f t="shared" si="39"/>
        <v>3520.3288666666667</v>
      </c>
      <c r="M214" s="3">
        <f t="shared" si="39"/>
        <v>7026.2729999999992</v>
      </c>
      <c r="N214" s="3">
        <f>N209+N204</f>
        <v>1931.3526000000002</v>
      </c>
      <c r="O214" s="3">
        <f t="shared" si="39"/>
        <v>117.64276666666667</v>
      </c>
    </row>
    <row r="215" spans="1:15">
      <c r="A215" s="4"/>
      <c r="B215" s="243" t="s">
        <v>71</v>
      </c>
      <c r="C215" s="245"/>
      <c r="D215" s="5">
        <f>D214/10</f>
        <v>46.893560000000001</v>
      </c>
      <c r="E215" s="5">
        <f t="shared" ref="E215:O215" si="40">E214/10</f>
        <v>647.42357444444417</v>
      </c>
      <c r="F215" s="5">
        <f t="shared" si="40"/>
        <v>181.77556222222219</v>
      </c>
      <c r="G215" s="5">
        <f t="shared" si="40"/>
        <v>1312.7376344444444</v>
      </c>
      <c r="H215" s="5">
        <f t="shared" si="40"/>
        <v>0.81652888888888897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9.9270288888888878</v>
      </c>
      <c r="L215" s="5">
        <f t="shared" si="40"/>
        <v>352.03288666666668</v>
      </c>
      <c r="M215" s="5">
        <f t="shared" si="40"/>
        <v>702.62729999999988</v>
      </c>
      <c r="N215" s="5">
        <f t="shared" si="40"/>
        <v>193.13526000000002</v>
      </c>
      <c r="O215" s="5">
        <f t="shared" si="40"/>
        <v>11.764276666666667</v>
      </c>
    </row>
    <row r="216" spans="1:15">
      <c r="A216" s="265" t="s">
        <v>64</v>
      </c>
      <c r="B216" s="265"/>
      <c r="C216" s="266"/>
      <c r="D216" s="6">
        <f>4*D215/G215</f>
        <v>0.14288783613595579</v>
      </c>
      <c r="E216" s="6">
        <f>9*E215/G215</f>
        <v>4.4386722960570308</v>
      </c>
      <c r="F216" s="6">
        <f>4*F215/G215</f>
        <v>0.55388238274786816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>
      <c r="A217" s="243" t="s">
        <v>65</v>
      </c>
      <c r="B217" s="244"/>
      <c r="C217" s="245"/>
      <c r="D217" s="8">
        <f>D215/D220</f>
        <v>0.60900727272727273</v>
      </c>
      <c r="E217" s="8">
        <f t="shared" ref="E217:O217" si="41">E215/E220</f>
        <v>8.1952351195499258</v>
      </c>
      <c r="F217" s="8">
        <f t="shared" si="41"/>
        <v>0.54261361857379764</v>
      </c>
      <c r="G217" s="8">
        <f t="shared" si="41"/>
        <v>0.55861175933806151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0.77254104000000001</v>
      </c>
      <c r="O217" s="8">
        <f t="shared" si="41"/>
        <v>0.98035638888888899</v>
      </c>
    </row>
    <row r="218" spans="1:15">
      <c r="A218" s="267" t="s">
        <v>66</v>
      </c>
      <c r="B218" s="268"/>
      <c r="C218" s="269"/>
      <c r="D218" s="9">
        <f>D215/D222</f>
        <v>0.59509593908629443</v>
      </c>
      <c r="E218" s="9">
        <f>E215/E222</f>
        <v>8.3216397743501833</v>
      </c>
      <c r="F218" s="9">
        <f t="shared" ref="F218:O218" si="42">F215/F222</f>
        <v>0.57816654650834032</v>
      </c>
      <c r="G218" s="9">
        <f t="shared" si="42"/>
        <v>0.57761149049344152</v>
      </c>
      <c r="H218" s="9">
        <f t="shared" si="42"/>
        <v>0.58323492063492077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0.89432692692692684</v>
      </c>
      <c r="L218" s="9">
        <f t="shared" si="42"/>
        <v>0.30402702018021127</v>
      </c>
      <c r="M218" s="9">
        <f t="shared" si="42"/>
        <v>0.51100167272727259</v>
      </c>
      <c r="N218" s="9">
        <f t="shared" si="42"/>
        <v>0.69523131749460043</v>
      </c>
      <c r="O218" s="9">
        <f t="shared" si="42"/>
        <v>0.88453208020050123</v>
      </c>
    </row>
    <row r="219" spans="1:1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1.1000000000000001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1.1000000000000001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>
      <c r="A222" s="18"/>
      <c r="B222" s="14" t="s">
        <v>74</v>
      </c>
      <c r="C222" s="17"/>
      <c r="D222" s="19">
        <v>78.8</v>
      </c>
      <c r="E222" s="19">
        <v>77.8</v>
      </c>
      <c r="F222" s="19">
        <v>314.39999999999998</v>
      </c>
      <c r="G222" s="20">
        <v>2272.6999999999998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1157.9000000000001</v>
      </c>
      <c r="M222" s="19">
        <v>1375</v>
      </c>
      <c r="N222" s="19">
        <v>277.8</v>
      </c>
      <c r="O222" s="19">
        <v>13.3</v>
      </c>
    </row>
    <row r="223" spans="1:1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workbookViewId="0">
      <selection activeCell="P1" sqref="P1:P3"/>
    </sheetView>
  </sheetViews>
  <sheetFormatPr defaultColWidth="9" defaultRowHeight="12.75"/>
  <cols>
    <col min="1" max="1" width="11" customWidth="1"/>
    <col min="2" max="2" width="24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43.42578125" style="37" customWidth="1"/>
  </cols>
  <sheetData>
    <row r="1" spans="1:16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6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6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5.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2.8000000000000001E-2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6" s="37" customFormat="1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17.399999999999999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6" s="37" customFormat="1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6" s="37" customFormat="1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6" s="37" customFormat="1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8.0000000000000002E-3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6" s="107" customFormat="1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6" s="37" customFormat="1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6" s="37" customFormat="1">
      <c r="A12" s="65"/>
      <c r="B12" s="83" t="s">
        <v>91</v>
      </c>
      <c r="C12" s="83">
        <f t="shared" ref="C12:O12" si="0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8.5999999999999993E-2</v>
      </c>
      <c r="K12" s="51">
        <f t="shared" si="0"/>
        <v>2.4700000000000002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6" s="37" customFormat="1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6" ht="25.5">
      <c r="A14" s="199">
        <v>306</v>
      </c>
      <c r="B14" s="165" t="s">
        <v>324</v>
      </c>
      <c r="C14" s="164">
        <v>80</v>
      </c>
      <c r="D14" s="164">
        <v>4.3099999999999996</v>
      </c>
      <c r="E14" s="164">
        <v>2.1800000000000002</v>
      </c>
      <c r="F14" s="164">
        <v>4.6399999999999997</v>
      </c>
      <c r="G14" s="164">
        <v>47.3</v>
      </c>
      <c r="H14" s="164">
        <v>0.04</v>
      </c>
      <c r="I14" s="164">
        <v>7.68</v>
      </c>
      <c r="J14" s="164">
        <v>1.0999999999999999E-2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6" s="37" customFormat="1" ht="25.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6" s="37" customFormat="1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8.8000000000000007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6.5000000000000002E-2</v>
      </c>
      <c r="K17" s="164">
        <v>2.0699999999999998</v>
      </c>
      <c r="L17" s="164">
        <v>63.09</v>
      </c>
      <c r="M17" s="164">
        <v>67.290000000000006</v>
      </c>
      <c r="N17" s="164">
        <v>16.260000000000002</v>
      </c>
      <c r="O17" s="164">
        <v>0.86</v>
      </c>
    </row>
    <row r="18" spans="1:15" s="37" customFormat="1" ht="38.2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32.479999999999997</v>
      </c>
      <c r="M18" s="164">
        <v>48.72</v>
      </c>
      <c r="N18" s="164">
        <v>10</v>
      </c>
      <c r="O18" s="164">
        <v>0.6</v>
      </c>
    </row>
    <row r="19" spans="1:15" s="37" customFormat="1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hidden="1" customHeight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>
      <c r="A23" s="48"/>
      <c r="B23" s="49" t="s">
        <v>29</v>
      </c>
      <c r="C23" s="50">
        <f t="shared" ref="C23:O23" si="1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36.450000000000003</v>
      </c>
      <c r="J23" s="51">
        <f t="shared" si="1"/>
        <v>0.27600000000000002</v>
      </c>
      <c r="K23" s="51">
        <f t="shared" si="1"/>
        <v>4.8899999999999988</v>
      </c>
      <c r="L23" s="51">
        <f t="shared" si="1"/>
        <v>251.87</v>
      </c>
      <c r="M23" s="51">
        <f t="shared" si="1"/>
        <v>483.98000000000008</v>
      </c>
      <c r="N23" s="51">
        <f t="shared" si="1"/>
        <v>110.07</v>
      </c>
      <c r="O23" s="51">
        <f t="shared" si="1"/>
        <v>6.7600000000000007</v>
      </c>
    </row>
    <row r="24" spans="1:15" s="37" customFormat="1">
      <c r="A24" s="86"/>
      <c r="B24" s="86" t="s">
        <v>30</v>
      </c>
      <c r="C24" s="87">
        <f t="shared" ref="C24:O24" si="2">C23+C12</f>
        <v>1360</v>
      </c>
      <c r="D24" s="88">
        <f t="shared" si="2"/>
        <v>62.510000000000005</v>
      </c>
      <c r="E24" s="88">
        <f t="shared" si="2"/>
        <v>67.849999999999994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51.430000000000007</v>
      </c>
      <c r="J24" s="88">
        <f t="shared" si="2"/>
        <v>0.36199999999999999</v>
      </c>
      <c r="K24" s="88">
        <f t="shared" si="2"/>
        <v>7.3599999999999994</v>
      </c>
      <c r="L24" s="88">
        <f t="shared" si="2"/>
        <v>610.4</v>
      </c>
      <c r="M24" s="88">
        <f t="shared" si="2"/>
        <v>914.13000000000011</v>
      </c>
      <c r="N24" s="88">
        <f t="shared" si="2"/>
        <v>226.31</v>
      </c>
      <c r="O24" s="88">
        <f t="shared" si="2"/>
        <v>9.9200000000000017</v>
      </c>
    </row>
    <row r="25" spans="1:15" s="37" customFormat="1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33.700000000000003</v>
      </c>
      <c r="G27" s="164">
        <v>222.86</v>
      </c>
      <c r="H27" s="164">
        <v>0.2</v>
      </c>
      <c r="I27" s="164">
        <v>0.02</v>
      </c>
      <c r="J27" s="164">
        <v>4.1000000000000002E-2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>
      <c r="A28" s="199">
        <v>376</v>
      </c>
      <c r="B28" s="165" t="s">
        <v>85</v>
      </c>
      <c r="C28" s="164">
        <v>200</v>
      </c>
      <c r="D28" s="164">
        <v>7.0000000000000007E-2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0.28000000000000003</v>
      </c>
    </row>
    <row r="29" spans="1:15" s="107" customFormat="1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>
      <c r="A31" s="199"/>
      <c r="B31" s="180" t="s">
        <v>188</v>
      </c>
      <c r="C31" s="169">
        <v>50</v>
      </c>
      <c r="D31" s="169">
        <v>4.5</v>
      </c>
      <c r="E31" s="169">
        <v>4.0999999999999996</v>
      </c>
      <c r="F31" s="169">
        <v>38.799999999999997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>
      <c r="A33" s="181"/>
      <c r="B33" s="182" t="s">
        <v>91</v>
      </c>
      <c r="C33" s="100">
        <f t="shared" ref="C33:O33" si="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10.050000000000001</v>
      </c>
      <c r="J33" s="51">
        <f t="shared" si="3"/>
        <v>4.1000000000000002E-2</v>
      </c>
      <c r="K33" s="51">
        <f t="shared" si="3"/>
        <v>1.6700000000000002</v>
      </c>
      <c r="L33" s="51">
        <f t="shared" si="3"/>
        <v>68.849999999999994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2E-3</v>
      </c>
      <c r="K35" s="209">
        <v>0.2</v>
      </c>
      <c r="L35" s="209">
        <v>18.399999999999999</v>
      </c>
      <c r="M35" s="209">
        <v>12</v>
      </c>
      <c r="N35" s="209">
        <v>15.75</v>
      </c>
      <c r="O35" s="209">
        <v>0.6</v>
      </c>
    </row>
    <row r="36" spans="1:15" ht="25.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0.55000000000000004</v>
      </c>
    </row>
    <row r="37" spans="1:15" ht="25.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2.2000000000000002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0.14000000000000001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>
      <c r="A41" s="176"/>
      <c r="B41" s="177" t="s">
        <v>29</v>
      </c>
      <c r="C41" s="178">
        <f t="shared" ref="C41:O41" si="4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0.90000000000000013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1:15" s="37" customFormat="1">
      <c r="B42" s="86" t="s">
        <v>33</v>
      </c>
      <c r="C42" s="91">
        <f t="shared" ref="C42:O42" si="5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16.239999999999998</v>
      </c>
      <c r="G45" s="164">
        <v>215.73</v>
      </c>
      <c r="H45" s="164">
        <v>0.08</v>
      </c>
      <c r="I45" s="164">
        <v>4.74</v>
      </c>
      <c r="J45" s="164">
        <v>5.0000000000000001E-3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>
      <c r="A46" s="199"/>
      <c r="B46" s="165" t="s">
        <v>320</v>
      </c>
      <c r="C46" s="164">
        <v>10</v>
      </c>
      <c r="D46" s="164">
        <v>0.28000000000000003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4.3999999999999997E-2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65.459999999999994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9.6999999999999993</v>
      </c>
      <c r="O47" s="164">
        <v>0.9</v>
      </c>
    </row>
    <row r="48" spans="1:1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>
      <c r="A51" s="48"/>
      <c r="B51" s="49" t="s">
        <v>91</v>
      </c>
      <c r="C51" s="50">
        <f t="shared" ref="C51:O51" si="6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8.8999999999999996E-2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99.539999999999992</v>
      </c>
      <c r="O51" s="51">
        <f t="shared" si="6"/>
        <v>2.72</v>
      </c>
    </row>
    <row r="52" spans="1:15" s="37" customFormat="1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5.0999999999999996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5.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5.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38.799999999999997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17.600000000000001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hidden="1" customHeight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>
      <c r="A60" s="48"/>
      <c r="B60" s="49" t="s">
        <v>29</v>
      </c>
      <c r="C60" s="50">
        <f t="shared" ref="C60:O60" si="7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37.340000000000003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>
      <c r="A61" s="86"/>
      <c r="B61" s="86" t="s">
        <v>39</v>
      </c>
      <c r="C61" s="93">
        <f t="shared" ref="C61:O61" si="8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637.20000000000005</v>
      </c>
      <c r="N61" s="88">
        <f t="shared" si="8"/>
        <v>209.42</v>
      </c>
      <c r="O61" s="88">
        <f t="shared" si="8"/>
        <v>6.5400000000000009</v>
      </c>
    </row>
    <row r="62" spans="1:15" s="37" customFormat="1" ht="14.1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19.059999999999999</v>
      </c>
      <c r="F64" s="164">
        <v>2.94</v>
      </c>
      <c r="G64" s="164">
        <v>289.60000000000002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6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5.0999999999999996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6" ht="19.5" customHeight="1">
      <c r="A66" s="199">
        <v>376</v>
      </c>
      <c r="B66" s="165" t="s">
        <v>85</v>
      </c>
      <c r="C66" s="164">
        <v>200</v>
      </c>
      <c r="D66" s="164">
        <v>7.0000000000000007E-2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0.28000000000000003</v>
      </c>
    </row>
    <row r="67" spans="1:16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6" s="37" customFormat="1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6" s="107" customFormat="1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6" s="107" customFormat="1">
      <c r="A70" s="112"/>
      <c r="B70" s="113" t="s">
        <v>91</v>
      </c>
      <c r="C70" s="114">
        <f t="shared" ref="C70:O70" si="9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6" s="37" customFormat="1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6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2E-3</v>
      </c>
      <c r="K72" s="209">
        <v>0.2</v>
      </c>
      <c r="L72" s="209">
        <v>18.399999999999999</v>
      </c>
      <c r="M72" s="209">
        <v>12</v>
      </c>
      <c r="N72" s="209">
        <v>15.75</v>
      </c>
      <c r="O72" s="209">
        <v>0.6</v>
      </c>
    </row>
    <row r="73" spans="1:16" s="175" customFormat="1" ht="25.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38.299999999999997</v>
      </c>
      <c r="M73" s="164">
        <v>17.899999999999999</v>
      </c>
      <c r="N73" s="164">
        <v>36.799999999999997</v>
      </c>
      <c r="O73" s="164">
        <v>0.5</v>
      </c>
      <c r="P73" s="236"/>
    </row>
    <row r="74" spans="1:16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4.0000000000000001E-3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6" ht="25.5">
      <c r="A75" s="199" t="s">
        <v>207</v>
      </c>
      <c r="B75" s="170" t="s">
        <v>208</v>
      </c>
      <c r="C75" s="164">
        <v>80</v>
      </c>
      <c r="D75" s="164">
        <v>15.8</v>
      </c>
      <c r="E75" s="164">
        <v>5.0999999999999996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6" ht="12.75" hidden="1" customHeight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6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3.0000000000000001E-3</v>
      </c>
      <c r="K77" s="164">
        <v>0</v>
      </c>
      <c r="L77" s="164">
        <v>19.2</v>
      </c>
      <c r="M77" s="164">
        <v>4.9000000000000004</v>
      </c>
      <c r="N77" s="164">
        <v>3.1</v>
      </c>
      <c r="O77" s="164">
        <v>0.7</v>
      </c>
    </row>
    <row r="78" spans="1:16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6" s="37" customFormat="1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6" s="37" customFormat="1" ht="20.25" hidden="1" customHeight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6" s="37" customFormat="1">
      <c r="A81" s="48"/>
      <c r="B81" s="49" t="s">
        <v>29</v>
      </c>
      <c r="C81" s="50">
        <f t="shared" ref="C81:O81" si="10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40.590000000000003</v>
      </c>
      <c r="J81" s="51">
        <f t="shared" si="10"/>
        <v>9.0000000000000011E-3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6" s="37" customFormat="1">
      <c r="A82" s="86"/>
      <c r="B82" s="86" t="s">
        <v>43</v>
      </c>
      <c r="C82" s="93">
        <f t="shared" ref="C82:O82" si="11">C81+C70</f>
        <v>1220</v>
      </c>
      <c r="D82" s="88">
        <f t="shared" si="11"/>
        <v>47.179999999999993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6" s="37" customFormat="1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6" s="37" customFormat="1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6" s="37" customFormat="1" ht="25.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8.7899999999999991</v>
      </c>
      <c r="G86" s="164">
        <v>131</v>
      </c>
      <c r="H86" s="164">
        <v>0.04</v>
      </c>
      <c r="I86" s="164">
        <v>0.18</v>
      </c>
      <c r="J86" s="164">
        <v>1.2999999999999999E-2</v>
      </c>
      <c r="K86" s="164">
        <v>1.8</v>
      </c>
      <c r="L86" s="164">
        <v>28.56</v>
      </c>
      <c r="M86" s="164">
        <v>79.709999999999994</v>
      </c>
      <c r="N86" s="164">
        <v>25.47</v>
      </c>
      <c r="O86" s="164">
        <v>1.45</v>
      </c>
    </row>
    <row r="87" spans="1:16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4.0999999999999996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39.200000000000003</v>
      </c>
      <c r="M87" s="164">
        <v>210</v>
      </c>
      <c r="N87" s="164">
        <v>14</v>
      </c>
      <c r="O87" s="164">
        <v>5.01</v>
      </c>
    </row>
    <row r="88" spans="1:16" s="37" customFormat="1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17.399999999999999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6" s="107" customFormat="1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6" s="37" customFormat="1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0.55000000000000004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6" s="37" customFormat="1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6" s="107" customFormat="1">
      <c r="A92" s="112"/>
      <c r="B92" s="113" t="s">
        <v>91</v>
      </c>
      <c r="C92" s="114">
        <f>SUM(C85:C91)</f>
        <v>750</v>
      </c>
      <c r="D92" s="115">
        <f t="shared" ref="D92:O92" si="1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514.16999999999996</v>
      </c>
      <c r="N92" s="115">
        <f t="shared" si="12"/>
        <v>161.63000000000002</v>
      </c>
      <c r="O92" s="115">
        <f t="shared" si="12"/>
        <v>9.61</v>
      </c>
    </row>
    <row r="93" spans="1:16" s="37" customFormat="1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6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5.0999999999999996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6" s="37" customFormat="1" ht="25.5">
      <c r="A95" s="199">
        <v>88</v>
      </c>
      <c r="B95" s="170" t="s">
        <v>307</v>
      </c>
      <c r="C95" s="164">
        <v>250</v>
      </c>
      <c r="D95" s="164">
        <v>1.8</v>
      </c>
      <c r="E95" s="164">
        <v>4.9800000000000004</v>
      </c>
      <c r="F95" s="164">
        <v>8.1300000000000008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6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2.2999999999999998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1.1000000000000001</v>
      </c>
    </row>
    <row r="97" spans="1:15" s="37" customFormat="1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33.799999999999997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hidden="1" customHeight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>
      <c r="A103" s="48"/>
      <c r="B103" s="49" t="s">
        <v>29</v>
      </c>
      <c r="C103" s="50">
        <f t="shared" ref="C103:O103" si="1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56.930000000000007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4.3499999999999996</v>
      </c>
    </row>
    <row r="104" spans="1:15" s="37" customFormat="1">
      <c r="A104" s="86"/>
      <c r="B104" s="86" t="s">
        <v>46</v>
      </c>
      <c r="C104" s="100">
        <f t="shared" ref="C104:O104" si="1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78.290000000000006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5.0999999999999996</v>
      </c>
      <c r="E107" s="164">
        <v>10.119999999999999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5.8000000000000003E-2</v>
      </c>
      <c r="K107" s="164">
        <v>0.21</v>
      </c>
      <c r="L107" s="164">
        <v>130.38999999999999</v>
      </c>
      <c r="M107" s="164">
        <v>138.13999999999999</v>
      </c>
      <c r="N107" s="164">
        <v>22.12</v>
      </c>
      <c r="O107" s="164">
        <v>0.5</v>
      </c>
    </row>
    <row r="108" spans="1:15" s="37" customFormat="1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5.0000000000000001E-3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9.6999999999999993</v>
      </c>
      <c r="O110" s="164">
        <v>0.9</v>
      </c>
    </row>
    <row r="111" spans="1:15" s="107" customFormat="1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>
      <c r="A112" s="48"/>
      <c r="B112" s="49" t="s">
        <v>91</v>
      </c>
      <c r="C112" s="50">
        <f t="shared" ref="C112:O112" si="15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8.5000000000000006E-2</v>
      </c>
      <c r="I112" s="51">
        <f t="shared" si="15"/>
        <v>4.17</v>
      </c>
      <c r="J112" s="51">
        <f t="shared" si="15"/>
        <v>8.7999999999999995E-2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2E-3</v>
      </c>
      <c r="K114" s="164">
        <v>0.2</v>
      </c>
      <c r="L114" s="164">
        <v>18.399999999999999</v>
      </c>
      <c r="M114" s="164">
        <v>12</v>
      </c>
      <c r="N114" s="164">
        <v>15.75</v>
      </c>
      <c r="O114" s="164">
        <v>0.6</v>
      </c>
    </row>
    <row r="115" spans="1:15" s="37" customFormat="1">
      <c r="A115" s="199">
        <v>106</v>
      </c>
      <c r="B115" s="170" t="s">
        <v>218</v>
      </c>
      <c r="C115" s="164">
        <v>250</v>
      </c>
      <c r="D115" s="164">
        <v>1.8</v>
      </c>
      <c r="E115" s="164">
        <v>2.2200000000000002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143.69999999999999</v>
      </c>
      <c r="N115" s="164">
        <v>26</v>
      </c>
      <c r="O115" s="164">
        <v>1.1000000000000001</v>
      </c>
    </row>
    <row r="116" spans="1:15" s="37" customFormat="1" ht="13.5" hidden="1" customHeight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hidden="1" customHeight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5.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38.799999999999997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8.2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2E-3</v>
      </c>
      <c r="K119" s="164">
        <v>0</v>
      </c>
      <c r="L119" s="164">
        <v>25.2</v>
      </c>
      <c r="M119" s="164">
        <v>19.399999999999999</v>
      </c>
      <c r="N119" s="164">
        <v>39.6</v>
      </c>
      <c r="O119" s="164">
        <v>0.6</v>
      </c>
    </row>
    <row r="120" spans="1:15" s="37" customFormat="1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hidden="1" customHeight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>
      <c r="A123" s="48"/>
      <c r="B123" s="49" t="s">
        <v>29</v>
      </c>
      <c r="C123" s="50">
        <f t="shared" ref="C123:O123" si="16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6.4000000000000001E-2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>
      <c r="A124" s="106"/>
      <c r="B124" s="106" t="s">
        <v>50</v>
      </c>
      <c r="C124" s="93">
        <f t="shared" ref="C124:O124" si="17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0.53500000000000003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5.9499999999999993</v>
      </c>
    </row>
    <row r="125" spans="1:15" s="37" customFormat="1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5.0000000000000001E-3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>
      <c r="A128" s="199">
        <v>376</v>
      </c>
      <c r="B128" s="165" t="s">
        <v>85</v>
      </c>
      <c r="C128" s="164">
        <v>200</v>
      </c>
      <c r="D128" s="164">
        <v>7.0000000000000007E-2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0.28000000000000003</v>
      </c>
    </row>
    <row r="129" spans="1:16" s="136" customFormat="1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6" s="37" customFormat="1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2.2000000000000002</v>
      </c>
      <c r="P131" s="236"/>
    </row>
    <row r="132" spans="1:16" s="37" customFormat="1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1:16" s="37" customFormat="1">
      <c r="B133" s="49" t="s">
        <v>91</v>
      </c>
      <c r="C133" s="50">
        <f t="shared" ref="C133:O133" si="18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56.360000000000007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4.4999999999999998E-2</v>
      </c>
      <c r="K133" s="51">
        <f t="shared" si="18"/>
        <v>0.82000000000000006</v>
      </c>
      <c r="L133" s="51">
        <f t="shared" si="18"/>
        <v>148.44999999999999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6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6" s="37" customFormat="1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6" s="37" customFormat="1" ht="25.5">
      <c r="A136" s="199">
        <v>102</v>
      </c>
      <c r="B136" s="170" t="s">
        <v>86</v>
      </c>
      <c r="C136" s="164">
        <v>250</v>
      </c>
      <c r="D136" s="164">
        <v>4.9000000000000004</v>
      </c>
      <c r="E136" s="164">
        <v>5.33</v>
      </c>
      <c r="F136" s="164">
        <v>19.93</v>
      </c>
      <c r="G136" s="164">
        <v>144.43</v>
      </c>
      <c r="H136" s="164">
        <v>1.4999999999999999E-2</v>
      </c>
      <c r="I136" s="164">
        <v>2.83</v>
      </c>
      <c r="J136" s="164">
        <v>0</v>
      </c>
      <c r="K136" s="164">
        <v>2.4500000000000002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6" s="37" customFormat="1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8.8000000000000007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6" s="37" customFormat="1" ht="25.5">
      <c r="A138" s="199">
        <v>302</v>
      </c>
      <c r="B138" s="170" t="s">
        <v>81</v>
      </c>
      <c r="C138" s="164">
        <v>150</v>
      </c>
      <c r="D138" s="164">
        <v>4.7</v>
      </c>
      <c r="E138" s="164">
        <v>4.0999999999999996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39.200000000000003</v>
      </c>
      <c r="M138" s="164">
        <v>210</v>
      </c>
      <c r="N138" s="164">
        <v>14</v>
      </c>
      <c r="O138" s="164">
        <v>5.01</v>
      </c>
    </row>
    <row r="139" spans="1:16" s="37" customFormat="1" ht="25.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145.08000000000001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8.1999999999999993</v>
      </c>
      <c r="M139" s="164">
        <v>6.42</v>
      </c>
      <c r="N139" s="164">
        <v>0.96</v>
      </c>
      <c r="O139" s="164">
        <v>0.28000000000000003</v>
      </c>
      <c r="P139" s="241"/>
    </row>
    <row r="140" spans="1:16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6" s="37" customFormat="1">
      <c r="A141" s="196"/>
      <c r="B141" s="177" t="s">
        <v>29</v>
      </c>
      <c r="C141" s="178">
        <f t="shared" ref="C141:O141" si="19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0.35499999999999998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567.95999999999992</v>
      </c>
      <c r="N141" s="179">
        <f t="shared" si="19"/>
        <v>83.889999999999986</v>
      </c>
      <c r="O141" s="179">
        <f t="shared" si="19"/>
        <v>12.139999999999999</v>
      </c>
    </row>
    <row r="142" spans="1:16" s="37" customFormat="1">
      <c r="A142" s="27"/>
      <c r="B142" s="86" t="s">
        <v>52</v>
      </c>
      <c r="C142" s="93">
        <f t="shared" ref="C142:O142" si="20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151.33000000000001</v>
      </c>
      <c r="G142" s="88">
        <f t="shared" si="20"/>
        <v>1537.17</v>
      </c>
      <c r="H142" s="88">
        <f t="shared" si="20"/>
        <v>0.48499999999999999</v>
      </c>
      <c r="I142" s="88">
        <f t="shared" si="20"/>
        <v>44.400000000000006</v>
      </c>
      <c r="J142" s="88">
        <f t="shared" si="20"/>
        <v>4.4999999999999998E-2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138.72999999999999</v>
      </c>
      <c r="O142" s="88">
        <f t="shared" si="20"/>
        <v>15.82</v>
      </c>
    </row>
    <row r="143" spans="1:16" s="37" customFormat="1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6" s="37" customFormat="1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6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7.0000000000000007E-2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151.11000000000001</v>
      </c>
      <c r="N145" s="164">
        <v>22.9</v>
      </c>
      <c r="O145" s="164">
        <v>0.63</v>
      </c>
    </row>
    <row r="146" spans="1:16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0.14000000000000001</v>
      </c>
      <c r="I146" s="164">
        <v>3.75</v>
      </c>
      <c r="J146" s="164">
        <v>3.3000000000000002E-2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6" s="37" customFormat="1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6" s="37" customFormat="1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6" s="37" customFormat="1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2.2000000000000002</v>
      </c>
      <c r="P150" s="236"/>
    </row>
    <row r="151" spans="1:16" s="107" customFormat="1">
      <c r="B151" s="113" t="s">
        <v>91</v>
      </c>
      <c r="C151" s="114">
        <f t="shared" ref="C151:O151" si="2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6" s="37" customFormat="1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6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5.0999999999999996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6" s="37" customFormat="1" ht="25.5">
      <c r="A154" s="199">
        <v>111</v>
      </c>
      <c r="B154" s="170" t="s">
        <v>223</v>
      </c>
      <c r="C154" s="164">
        <v>250</v>
      </c>
      <c r="D154" s="164">
        <v>4.0999999999999996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2.3E-2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6" s="37" customFormat="1" ht="25.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2.2000000000000002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6" s="37" customFormat="1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2.7E-2</v>
      </c>
      <c r="K156" s="164">
        <v>0.6</v>
      </c>
      <c r="L156" s="164">
        <v>2.61</v>
      </c>
      <c r="M156" s="164">
        <v>61.5</v>
      </c>
      <c r="N156" s="164">
        <v>19.010000000000002</v>
      </c>
      <c r="O156" s="164">
        <v>0.53</v>
      </c>
    </row>
    <row r="157" spans="1:16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6" s="37" customFormat="1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6" s="37" customFormat="1" ht="20.25" hidden="1" customHeight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6" s="37" customFormat="1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6" s="37" customFormat="1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6" s="37" customFormat="1">
      <c r="A162" s="27"/>
      <c r="B162" s="49" t="s">
        <v>29</v>
      </c>
      <c r="C162" s="50">
        <f t="shared" ref="C162:O162" si="2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854.19999999999993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0.91999999999999993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92.289999999999992</v>
      </c>
      <c r="O162" s="51">
        <f t="shared" si="22"/>
        <v>3.8499999999999996</v>
      </c>
    </row>
    <row r="163" spans="1:16" s="37" customFormat="1">
      <c r="A163" s="27"/>
      <c r="B163" s="86" t="s">
        <v>56</v>
      </c>
      <c r="C163" s="93">
        <f t="shared" ref="C163:O163" si="2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865.07999999999993</v>
      </c>
      <c r="N163" s="88">
        <f t="shared" si="23"/>
        <v>176.17</v>
      </c>
      <c r="O163" s="88">
        <f t="shared" si="23"/>
        <v>8.14</v>
      </c>
    </row>
    <row r="164" spans="1:16" s="37" customFormat="1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6" s="37" customFormat="1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6" s="37" customFormat="1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6" s="37" customFormat="1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9.6999999999999993</v>
      </c>
      <c r="O167" s="164">
        <v>0.9</v>
      </c>
    </row>
    <row r="168" spans="1:16" s="37" customFormat="1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6" s="140" customFormat="1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2.8000000000000001E-2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2.2000000000000002</v>
      </c>
      <c r="P170" s="236"/>
    </row>
    <row r="171" spans="1:16" s="37" customFormat="1" ht="29.25" hidden="1" customHeight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6" s="37" customFormat="1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6" s="37" customFormat="1">
      <c r="B173" s="49" t="s">
        <v>91</v>
      </c>
      <c r="C173" s="50">
        <f t="shared" ref="C173:O173" si="24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0.14000000000000001</v>
      </c>
      <c r="I173" s="51">
        <f t="shared" si="24"/>
        <v>16.8</v>
      </c>
      <c r="J173" s="51">
        <f t="shared" si="24"/>
        <v>0.26800000000000002</v>
      </c>
      <c r="K173" s="51">
        <f t="shared" si="24"/>
        <v>0.63</v>
      </c>
      <c r="L173" s="51">
        <f t="shared" si="24"/>
        <v>277.52999999999997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6" s="37" customFormat="1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6" s="37" customFormat="1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2E-3</v>
      </c>
      <c r="K175" s="164">
        <v>0.2</v>
      </c>
      <c r="L175" s="164">
        <v>18.399999999999999</v>
      </c>
      <c r="M175" s="164">
        <v>12</v>
      </c>
      <c r="N175" s="164">
        <v>15.75</v>
      </c>
      <c r="O175" s="164">
        <v>0.6</v>
      </c>
    </row>
    <row r="176" spans="1:16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38.299999999999997</v>
      </c>
      <c r="M176" s="164">
        <v>17.899999999999999</v>
      </c>
      <c r="N176" s="164">
        <v>36.799999999999997</v>
      </c>
      <c r="O176" s="164">
        <v>0.5</v>
      </c>
    </row>
    <row r="177" spans="1:16" s="37" customFormat="1">
      <c r="A177" s="199" t="s">
        <v>228</v>
      </c>
      <c r="B177" s="170" t="s">
        <v>222</v>
      </c>
      <c r="C177" s="164">
        <v>80</v>
      </c>
      <c r="D177" s="164">
        <v>16.600000000000001</v>
      </c>
      <c r="E177" s="164">
        <v>5</v>
      </c>
      <c r="F177" s="164">
        <v>0</v>
      </c>
      <c r="G177" s="164">
        <v>112</v>
      </c>
      <c r="H177" s="164">
        <v>7.0000000000000007E-2</v>
      </c>
      <c r="I177" s="164">
        <v>0.8</v>
      </c>
      <c r="J177" s="164">
        <v>0</v>
      </c>
      <c r="K177" s="164">
        <v>1.46</v>
      </c>
      <c r="L177" s="164">
        <v>19.399999999999999</v>
      </c>
      <c r="M177" s="164">
        <v>194.6</v>
      </c>
      <c r="N177" s="164">
        <v>21.9</v>
      </c>
      <c r="O177" s="164">
        <v>0.5</v>
      </c>
    </row>
    <row r="178" spans="1:16" s="37" customFormat="1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2.7E-2</v>
      </c>
      <c r="K178" s="164">
        <v>0.6</v>
      </c>
      <c r="L178" s="164">
        <v>2.61</v>
      </c>
      <c r="M178" s="164">
        <v>61.5</v>
      </c>
      <c r="N178" s="164">
        <v>19.010000000000002</v>
      </c>
      <c r="O178" s="164">
        <v>0.53</v>
      </c>
    </row>
    <row r="179" spans="1:16" s="37" customFormat="1" ht="25.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8.1999999999999993</v>
      </c>
      <c r="M179" s="164">
        <v>9</v>
      </c>
      <c r="N179" s="164">
        <v>4.4000000000000004</v>
      </c>
      <c r="O179" s="164">
        <v>0.14000000000000001</v>
      </c>
    </row>
    <row r="180" spans="1:16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6" s="37" customFormat="1">
      <c r="A181" s="196"/>
      <c r="B181" s="177" t="s">
        <v>29</v>
      </c>
      <c r="C181" s="178">
        <f t="shared" ref="C181:O181" si="25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2.8999999999999998E-2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321.16000000000003</v>
      </c>
      <c r="N181" s="179">
        <f t="shared" si="25"/>
        <v>105.74</v>
      </c>
      <c r="O181" s="179">
        <f t="shared" si="25"/>
        <v>2.4700000000000002</v>
      </c>
    </row>
    <row r="182" spans="1:16" s="37" customFormat="1">
      <c r="A182" s="27"/>
      <c r="B182" s="86" t="s">
        <v>59</v>
      </c>
      <c r="C182" s="100">
        <f t="shared" ref="C182:O182" si="26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6" s="37" customFormat="1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6" s="37" customFormat="1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6" s="37" customFormat="1">
      <c r="A185" s="199">
        <v>189</v>
      </c>
      <c r="B185" s="165" t="s">
        <v>230</v>
      </c>
      <c r="C185" s="164">
        <v>180</v>
      </c>
      <c r="D185" s="164">
        <v>4.7</v>
      </c>
      <c r="E185" s="164">
        <v>8.6999999999999993</v>
      </c>
      <c r="F185" s="164">
        <v>39.26</v>
      </c>
      <c r="G185" s="164">
        <v>282.89999999999998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6" s="37" customFormat="1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6" s="37" customFormat="1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6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2.2000000000000002</v>
      </c>
      <c r="P189" s="236"/>
    </row>
    <row r="190" spans="1:16" s="37" customFormat="1">
      <c r="B190" s="49" t="s">
        <v>91</v>
      </c>
      <c r="C190" s="50">
        <f t="shared" ref="C190:O190" si="27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7.0000000000000007E-2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6" s="37" customFormat="1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6" s="37" customFormat="1" ht="30" hidden="1" customHeight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6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2.2200000000000002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1.1000000000000001</v>
      </c>
    </row>
    <row r="194" spans="1:16" s="37" customFormat="1" ht="25.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2.2999999999999998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1.1000000000000001</v>
      </c>
    </row>
    <row r="195" spans="1:16" s="37" customFormat="1">
      <c r="A195" s="226"/>
      <c r="B195" s="170" t="s">
        <v>322</v>
      </c>
      <c r="C195" s="209">
        <v>150</v>
      </c>
      <c r="D195" s="209">
        <v>14</v>
      </c>
      <c r="E195" s="209">
        <v>5.0999999999999996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1.0999999999999999E-2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6" s="140" customFormat="1" ht="25.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6" s="37" customFormat="1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6" s="37" customFormat="1" ht="18" hidden="1" customHeight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6" s="37" customFormat="1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6" s="37" customFormat="1" ht="18.75" hidden="1" customHeight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6" s="158" customFormat="1">
      <c r="A201" s="156"/>
      <c r="B201" s="157" t="s">
        <v>29</v>
      </c>
      <c r="C201" s="159">
        <f t="shared" ref="C201:O201" si="28">SUM(C192:C200)</f>
        <v>730</v>
      </c>
      <c r="D201" s="51">
        <f t="shared" si="28"/>
        <v>39.700000000000003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7.0999999999999994E-2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79.309999999999988</v>
      </c>
      <c r="O201" s="51">
        <f t="shared" si="28"/>
        <v>3.8400000000000007</v>
      </c>
    </row>
    <row r="202" spans="1:16">
      <c r="A202" s="1"/>
      <c r="B202" s="31" t="s">
        <v>61</v>
      </c>
      <c r="C202" s="41">
        <f t="shared" ref="C202:O202" si="29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7.4500000000000011</v>
      </c>
    </row>
    <row r="203" spans="1:16">
      <c r="A203" s="1"/>
      <c r="B203" s="42" t="s">
        <v>4</v>
      </c>
      <c r="C203" s="42"/>
      <c r="D203" s="30">
        <f t="shared" ref="D203:O203" si="30">D202+D182+D163+D142+D124+D104+D82+D61+D42+D24</f>
        <v>512.94000000000005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5.8699999999999992</v>
      </c>
      <c r="I203" s="30">
        <f t="shared" si="30"/>
        <v>491.6400000000001</v>
      </c>
      <c r="J203" s="30">
        <f t="shared" si="30"/>
        <v>2.4039999999999999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87.179999999999993</v>
      </c>
    </row>
    <row r="205" spans="1:16" s="43" customFormat="1">
      <c r="A205" s="117"/>
      <c r="B205" s="246" t="s">
        <v>62</v>
      </c>
      <c r="C205" s="247"/>
      <c r="D205" s="118">
        <f t="shared" ref="D205:O205" si="31">D190+D173+D151+D133+D112+D92+D70+D51+D33+D12</f>
        <v>190.71999999999997</v>
      </c>
      <c r="E205" s="118">
        <f t="shared" si="31"/>
        <v>245.95999999999998</v>
      </c>
      <c r="F205" s="118">
        <f t="shared" si="31"/>
        <v>630.45000000000005</v>
      </c>
      <c r="G205" s="3">
        <f t="shared" si="31"/>
        <v>5881.9299999999994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1.2529999999999999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6">
      <c r="A206" s="119"/>
      <c r="B206" s="246" t="s">
        <v>63</v>
      </c>
      <c r="C206" s="247"/>
      <c r="D206" s="120">
        <f>D205/10</f>
        <v>19.071999999999996</v>
      </c>
      <c r="E206" s="120">
        <f t="shared" ref="E206:M206" si="32">E205/10</f>
        <v>24.595999999999997</v>
      </c>
      <c r="F206" s="120">
        <f t="shared" si="32"/>
        <v>63.045000000000002</v>
      </c>
      <c r="G206" s="5">
        <f t="shared" si="32"/>
        <v>588.19299999999998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0.12529999999999999</v>
      </c>
      <c r="K206" s="5">
        <f>K205/10</f>
        <v>1.331</v>
      </c>
      <c r="L206" s="5">
        <f t="shared" si="32"/>
        <v>212.31499999999997</v>
      </c>
      <c r="M206" s="5">
        <f t="shared" si="32"/>
        <v>286.68099999999998</v>
      </c>
      <c r="N206" s="5">
        <f>N205/10</f>
        <v>76.822000000000003</v>
      </c>
      <c r="O206" s="5">
        <f>O205/10</f>
        <v>3.8209999999999993</v>
      </c>
    </row>
    <row r="207" spans="1:16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0.37634585926728131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6">
      <c r="A208" s="262" t="s">
        <v>65</v>
      </c>
      <c r="B208" s="263"/>
      <c r="C208" s="264"/>
      <c r="D208" s="128">
        <f>D206/D221</f>
        <v>0.24768831168831162</v>
      </c>
      <c r="E208" s="128">
        <f t="shared" ref="E208:O208" si="33">E206/E221</f>
        <v>0.31134177215189868</v>
      </c>
      <c r="F208" s="128">
        <f t="shared" si="33"/>
        <v>0.18819402985074626</v>
      </c>
      <c r="G208" s="8">
        <f t="shared" si="33"/>
        <v>0.25029489361702129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1.7899999999999999E-4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0.26061909090909091</v>
      </c>
      <c r="N208" s="8">
        <f t="shared" si="33"/>
        <v>0.30728800000000001</v>
      </c>
      <c r="O208" s="8">
        <f t="shared" si="33"/>
        <v>0.31841666666666663</v>
      </c>
    </row>
    <row r="209" spans="1:16">
      <c r="A209" s="273" t="s">
        <v>66</v>
      </c>
      <c r="B209" s="274"/>
      <c r="C209" s="275"/>
      <c r="D209" s="9">
        <f>D206/D223</f>
        <v>0.24203045685279184</v>
      </c>
      <c r="E209" s="26">
        <f t="shared" ref="E209:O209" si="34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0.18392857142857141</v>
      </c>
      <c r="I209" s="9">
        <f t="shared" si="34"/>
        <v>0.1620886814469078</v>
      </c>
      <c r="J209" s="9">
        <f t="shared" si="34"/>
        <v>1.6109539727436359E-4</v>
      </c>
      <c r="K209" s="9">
        <f t="shared" si="34"/>
        <v>0.11990990990990991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0.27653707703383729</v>
      </c>
      <c r="O209" s="9">
        <f t="shared" si="34"/>
        <v>0.28729323308270671</v>
      </c>
    </row>
    <row r="210" spans="1:16" s="43" customFormat="1">
      <c r="A210" s="122"/>
      <c r="B210" s="250" t="s">
        <v>67</v>
      </c>
      <c r="C210" s="251"/>
      <c r="D210" s="123">
        <f t="shared" ref="D210:O210" si="35">D201+D181+D162+D141+D123+D103+D81+D60+D41+D23</f>
        <v>322.22000000000003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19.079999999999998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48.969999999999992</v>
      </c>
      <c r="P210" s="45"/>
    </row>
    <row r="211" spans="1:16">
      <c r="A211" s="124"/>
      <c r="B211" s="250" t="s">
        <v>68</v>
      </c>
      <c r="C211" s="251"/>
      <c r="D211" s="125">
        <f>D210/10</f>
        <v>32.222000000000001</v>
      </c>
      <c r="E211" s="125">
        <f t="shared" ref="E211:O211" si="36">E210/10</f>
        <v>30.82</v>
      </c>
      <c r="F211" s="125">
        <f t="shared" si="36"/>
        <v>86.198000000000008</v>
      </c>
      <c r="G211" s="5">
        <f>G210/10</f>
        <v>775.32399999999996</v>
      </c>
      <c r="H211" s="5">
        <f t="shared" si="36"/>
        <v>0.32950000000000002</v>
      </c>
      <c r="I211" s="5">
        <f t="shared" si="36"/>
        <v>35.273000000000003</v>
      </c>
      <c r="J211" s="5">
        <f t="shared" si="36"/>
        <v>0.11510000000000001</v>
      </c>
      <c r="K211" s="5">
        <f t="shared" si="36"/>
        <v>1.9079999999999999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4.8969999999999994</v>
      </c>
    </row>
    <row r="212" spans="1:16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6">
      <c r="A213" s="262" t="s">
        <v>65</v>
      </c>
      <c r="B213" s="263"/>
      <c r="C213" s="264"/>
      <c r="D213" s="128">
        <f>D211/D221</f>
        <v>0.41846753246753249</v>
      </c>
      <c r="E213" s="128">
        <f t="shared" ref="E213:O213" si="37">E211/E221</f>
        <v>0.39012658227848102</v>
      </c>
      <c r="F213" s="128">
        <f t="shared" si="37"/>
        <v>0.25730746268656718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0.58788333333333342</v>
      </c>
      <c r="J213" s="8">
        <f t="shared" si="37"/>
        <v>1.6442857142857144E-4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0.40477090909090913</v>
      </c>
      <c r="N213" s="8">
        <f t="shared" si="37"/>
        <v>0.41877200000000003</v>
      </c>
      <c r="O213" s="8">
        <f t="shared" si="37"/>
        <v>0.4080833333333333</v>
      </c>
    </row>
    <row r="214" spans="1:16">
      <c r="A214" s="260" t="s">
        <v>66</v>
      </c>
      <c r="B214" s="252"/>
      <c r="C214" s="261"/>
      <c r="D214" s="127">
        <f>D211/D223</f>
        <v>0.40890862944162437</v>
      </c>
      <c r="E214" s="127">
        <f t="shared" ref="E214:O214" si="38">E211/E223</f>
        <v>0.39614395886889464</v>
      </c>
      <c r="F214" s="127">
        <f t="shared" si="38"/>
        <v>0.27416666666666673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1.4798148624325022E-4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0.32381672727272731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>
      <c r="A215" s="2"/>
      <c r="B215" s="243" t="s">
        <v>70</v>
      </c>
      <c r="C215" s="245"/>
      <c r="D215" s="3">
        <f>D210+D205</f>
        <v>512.94000000000005</v>
      </c>
      <c r="E215" s="3">
        <f t="shared" ref="E215:O215" si="39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2.4039999999999999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7319.2900000000009</v>
      </c>
      <c r="N215" s="3">
        <f>N210+N205</f>
        <v>1815.15</v>
      </c>
      <c r="O215" s="3">
        <f t="shared" si="39"/>
        <v>87.179999999999978</v>
      </c>
      <c r="P215" s="45"/>
    </row>
    <row r="216" spans="1:16">
      <c r="A216" s="4"/>
      <c r="B216" s="243" t="s">
        <v>71</v>
      </c>
      <c r="C216" s="245"/>
      <c r="D216" s="5">
        <f>D215/10</f>
        <v>51.294000000000004</v>
      </c>
      <c r="E216" s="5">
        <f t="shared" ref="E216:O216" si="40">E215/10</f>
        <v>55.415999999999997</v>
      </c>
      <c r="F216" s="5">
        <f t="shared" si="40"/>
        <v>149.24299999999999</v>
      </c>
      <c r="G216" s="5">
        <f t="shared" si="40"/>
        <v>1363.5169999999998</v>
      </c>
      <c r="H216" s="5">
        <f t="shared" si="40"/>
        <v>0.58699999999999997</v>
      </c>
      <c r="I216" s="5">
        <f t="shared" si="40"/>
        <v>49.164000000000001</v>
      </c>
      <c r="J216" s="5">
        <f t="shared" si="40"/>
        <v>0.2404</v>
      </c>
      <c r="K216" s="5">
        <f t="shared" si="40"/>
        <v>3.2389999999999999</v>
      </c>
      <c r="L216" s="5">
        <f t="shared" si="40"/>
        <v>386.22699999999998</v>
      </c>
      <c r="M216" s="5">
        <f t="shared" si="40"/>
        <v>731.92900000000009</v>
      </c>
      <c r="N216" s="5">
        <f t="shared" si="40"/>
        <v>181.51500000000001</v>
      </c>
      <c r="O216" s="5">
        <f t="shared" si="40"/>
        <v>8.7179999999999982</v>
      </c>
    </row>
    <row r="217" spans="1:16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0.36577761773413903</v>
      </c>
      <c r="F217" s="6">
        <f>4*F216/G216</f>
        <v>0.43781779031724583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6">
      <c r="A218" s="243" t="s">
        <v>65</v>
      </c>
      <c r="B218" s="244"/>
      <c r="C218" s="245"/>
      <c r="D218" s="8">
        <f>D216/D221</f>
        <v>0.66615584415584417</v>
      </c>
      <c r="E218" s="8">
        <f t="shared" ref="E218:O218" si="41">E216/E221</f>
        <v>0.70146835443037969</v>
      </c>
      <c r="F218" s="8">
        <f t="shared" si="41"/>
        <v>0.44550149253731341</v>
      </c>
      <c r="G218" s="8">
        <f t="shared" si="41"/>
        <v>0.58021999999999996</v>
      </c>
      <c r="H218" s="8">
        <f>H216/H221</f>
        <v>0.53363636363636358</v>
      </c>
      <c r="I218" s="8">
        <f t="shared" si="41"/>
        <v>0.81940000000000002</v>
      </c>
      <c r="J218" s="8">
        <f t="shared" si="41"/>
        <v>3.4342857142857146E-4</v>
      </c>
      <c r="K218" s="8">
        <f t="shared" si="41"/>
        <v>0.32389999999999997</v>
      </c>
      <c r="L218" s="8">
        <f t="shared" si="41"/>
        <v>0.35111545454545451</v>
      </c>
      <c r="M218" s="8">
        <f t="shared" si="41"/>
        <v>0.66539000000000004</v>
      </c>
      <c r="N218" s="8">
        <f t="shared" si="41"/>
        <v>0.72606000000000004</v>
      </c>
      <c r="O218" s="8">
        <f t="shared" si="41"/>
        <v>0.72649999999999981</v>
      </c>
    </row>
    <row r="219" spans="1:16">
      <c r="A219" s="267" t="s">
        <v>66</v>
      </c>
      <c r="B219" s="268"/>
      <c r="C219" s="269"/>
      <c r="D219" s="9">
        <f>D216/D223</f>
        <v>0.65093908629441632</v>
      </c>
      <c r="E219" s="9">
        <f>E216/E223</f>
        <v>0.71228791773778921</v>
      </c>
      <c r="F219" s="9">
        <f t="shared" ref="F219:O219" si="42">F216/F223</f>
        <v>0.47469147582697202</v>
      </c>
      <c r="G219" s="9">
        <f t="shared" si="42"/>
        <v>0.59995467945615344</v>
      </c>
      <c r="H219" s="9">
        <f t="shared" si="42"/>
        <v>0.41928571428571426</v>
      </c>
      <c r="I219" s="9">
        <f t="shared" si="42"/>
        <v>0.57367561260210032</v>
      </c>
      <c r="J219" s="9">
        <f t="shared" si="42"/>
        <v>3.0907688351761381E-4</v>
      </c>
      <c r="K219" s="9">
        <f t="shared" si="42"/>
        <v>0.29180180180180182</v>
      </c>
      <c r="L219" s="9">
        <f t="shared" si="42"/>
        <v>0.33355816564470159</v>
      </c>
      <c r="M219" s="9">
        <f t="shared" si="42"/>
        <v>0.53231200000000012</v>
      </c>
      <c r="N219" s="9">
        <f t="shared" si="42"/>
        <v>0.65340172786177109</v>
      </c>
      <c r="O219" s="9">
        <f t="shared" si="42"/>
        <v>0.65548872180451112</v>
      </c>
    </row>
    <row r="220" spans="1:16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1.1000000000000001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6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1.1000000000000001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6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6">
      <c r="A223" s="18"/>
      <c r="B223" s="14" t="s">
        <v>74</v>
      </c>
      <c r="C223" s="17"/>
      <c r="D223" s="19">
        <v>78.8</v>
      </c>
      <c r="E223" s="19">
        <v>77.8</v>
      </c>
      <c r="F223" s="19">
        <v>314.39999999999998</v>
      </c>
      <c r="G223" s="20">
        <v>2272.6999999999998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1157.9000000000001</v>
      </c>
      <c r="M223" s="19">
        <v>1375</v>
      </c>
      <c r="N223" s="19">
        <v>277.8</v>
      </c>
      <c r="O223" s="19">
        <v>13.3</v>
      </c>
    </row>
    <row r="224" spans="1:16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>
      <c r="A225" s="18"/>
      <c r="B225" s="256"/>
      <c r="C225" s="257"/>
      <c r="D225" s="22" t="s">
        <v>0</v>
      </c>
      <c r="E225" s="23">
        <f>G206/G221</f>
        <v>0.25029489361702129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workbookViewId="0">
      <selection activeCell="P1" sqref="P1:R3"/>
    </sheetView>
  </sheetViews>
  <sheetFormatPr defaultColWidth="9" defaultRowHeight="12.75"/>
  <cols>
    <col min="1" max="1" width="11" customWidth="1"/>
    <col min="2" max="2" width="22.140625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48.42578125" style="37" customWidth="1"/>
  </cols>
  <sheetData>
    <row r="1" spans="1:18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8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8" ht="38.2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33.799999999999997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8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8" s="37" customFormat="1">
      <c r="A7" s="226"/>
      <c r="B7" s="205" t="s">
        <v>236</v>
      </c>
      <c r="C7" s="203">
        <v>20</v>
      </c>
      <c r="D7" s="203">
        <v>1.1000000000000001</v>
      </c>
      <c r="E7" s="211">
        <v>0.2</v>
      </c>
      <c r="F7" s="211">
        <v>9.8800000000000008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4.5999999999999996</v>
      </c>
      <c r="M7" s="203">
        <v>17.399999999999999</v>
      </c>
      <c r="N7" s="203">
        <v>6.6</v>
      </c>
      <c r="O7" s="206">
        <v>0.22</v>
      </c>
    </row>
    <row r="8" spans="1:18" s="37" customFormat="1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8" s="37" customFormat="1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5.0000000000000001E-3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8" s="107" customFormat="1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8" s="37" customFormat="1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8" s="37" customFormat="1">
      <c r="A12" s="65"/>
      <c r="B12" s="83" t="s">
        <v>91</v>
      </c>
      <c r="C12" s="83">
        <f t="shared" ref="C12:N12" si="0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673.31999999999994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8" s="37" customFormat="1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8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1.1399999999999999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10.199999999999999</v>
      </c>
      <c r="M14" s="203">
        <v>8.4</v>
      </c>
      <c r="N14" s="203">
        <v>7.9</v>
      </c>
      <c r="O14" s="206">
        <v>0.3</v>
      </c>
    </row>
    <row r="15" spans="1:18" s="37" customFormat="1" ht="38.25">
      <c r="A15" s="208"/>
      <c r="B15" s="202" t="s">
        <v>238</v>
      </c>
      <c r="C15" s="203">
        <v>250</v>
      </c>
      <c r="D15" s="214">
        <v>2.2999999999999998</v>
      </c>
      <c r="E15" s="203">
        <v>4.5999999999999996</v>
      </c>
      <c r="F15" s="203">
        <v>17.399999999999999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8" s="37" customFormat="1">
      <c r="A16" s="226">
        <v>154</v>
      </c>
      <c r="B16" s="202" t="s">
        <v>257</v>
      </c>
      <c r="C16" s="203">
        <v>100</v>
      </c>
      <c r="D16" s="206">
        <v>4.4000000000000004</v>
      </c>
      <c r="E16" s="203">
        <v>9.24</v>
      </c>
      <c r="F16" s="203">
        <v>17.45</v>
      </c>
      <c r="G16" s="203">
        <v>184</v>
      </c>
      <c r="H16" s="203">
        <v>2.5000000000000001E-2</v>
      </c>
      <c r="I16" s="203">
        <v>2.774</v>
      </c>
      <c r="J16" s="203">
        <v>0.02</v>
      </c>
      <c r="K16" s="203">
        <v>9.8000000000000004E-2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6.5000000000000002E-2</v>
      </c>
      <c r="K17" s="203">
        <v>2.0699999999999998</v>
      </c>
      <c r="L17" s="203">
        <v>63.09</v>
      </c>
      <c r="M17" s="203">
        <v>67.290000000000006</v>
      </c>
      <c r="N17" s="203">
        <v>16.260000000000002</v>
      </c>
      <c r="O17" s="214">
        <v>0.86</v>
      </c>
    </row>
    <row r="18" spans="1:15" s="37" customFormat="1" ht="38.2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32.479999999999997</v>
      </c>
      <c r="M18" s="203">
        <v>48.72</v>
      </c>
      <c r="N18" s="203">
        <v>10</v>
      </c>
      <c r="O18" s="214">
        <v>0.6</v>
      </c>
    </row>
    <row r="19" spans="1:15" s="37" customFormat="1">
      <c r="A19" s="202"/>
      <c r="B19" s="205" t="s">
        <v>3</v>
      </c>
      <c r="C19" s="203">
        <v>40</v>
      </c>
      <c r="D19" s="206">
        <v>2.2400000000000002</v>
      </c>
      <c r="E19" s="203">
        <v>0.44</v>
      </c>
      <c r="F19" s="203">
        <v>19.760000000000002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9.1999999999999993</v>
      </c>
      <c r="M19" s="203">
        <v>42.4</v>
      </c>
      <c r="N19" s="203">
        <v>10</v>
      </c>
      <c r="O19" s="206">
        <v>1.24</v>
      </c>
    </row>
    <row r="20" spans="1:15" s="37" customFormat="1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hidden="1" customHeight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>
      <c r="A23" s="48"/>
      <c r="B23" s="49" t="s">
        <v>29</v>
      </c>
      <c r="C23" s="50">
        <f t="shared" ref="C23:O23" si="1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0.19500000000000001</v>
      </c>
      <c r="I23" s="51">
        <f t="shared" si="1"/>
        <v>38.444000000000003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5.0999999999999996</v>
      </c>
    </row>
    <row r="24" spans="1:15" s="37" customFormat="1">
      <c r="A24" s="86"/>
      <c r="B24" s="86" t="s">
        <v>30</v>
      </c>
      <c r="C24" s="87">
        <f t="shared" ref="C24:O24" si="2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3.5979999999999999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5.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>
      <c r="A29" s="202"/>
      <c r="B29" s="205" t="s">
        <v>236</v>
      </c>
      <c r="C29" s="203">
        <v>20</v>
      </c>
      <c r="D29" s="203">
        <v>1.1000000000000001</v>
      </c>
      <c r="E29" s="203">
        <v>0.2</v>
      </c>
      <c r="F29" s="203">
        <v>9.8800000000000008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4.5999999999999996</v>
      </c>
      <c r="M29" s="203">
        <v>17.399999999999999</v>
      </c>
      <c r="N29" s="203">
        <v>6.6</v>
      </c>
      <c r="O29" s="203">
        <v>0.22</v>
      </c>
    </row>
    <row r="30" spans="1:15" s="37" customFormat="1" ht="25.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>
      <c r="A33" s="48"/>
      <c r="B33" s="49" t="s">
        <v>91</v>
      </c>
      <c r="C33" s="50">
        <f t="shared" ref="C33:O33" si="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19.100000000000001</v>
      </c>
      <c r="O33" s="51">
        <f t="shared" si="3"/>
        <v>3.59</v>
      </c>
    </row>
    <row r="34" spans="1:15" s="37" customFormat="1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5.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8.6999999999999994E-2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2.5000000000000001E-2</v>
      </c>
      <c r="I37" s="203">
        <v>2.774</v>
      </c>
      <c r="J37" s="203">
        <v>0.02</v>
      </c>
      <c r="K37" s="203">
        <v>9.8000000000000004E-2</v>
      </c>
      <c r="L37" s="203">
        <v>30.13</v>
      </c>
      <c r="M37" s="203">
        <v>44.8</v>
      </c>
      <c r="N37" s="203">
        <v>18.63</v>
      </c>
      <c r="O37" s="203">
        <v>0.60399999999999998</v>
      </c>
    </row>
    <row r="38" spans="1:15" s="37" customFormat="1" ht="25.5">
      <c r="A38" s="202"/>
      <c r="B38" s="205" t="s">
        <v>243</v>
      </c>
      <c r="C38" s="203">
        <v>150</v>
      </c>
      <c r="D38" s="203">
        <v>2.9</v>
      </c>
      <c r="E38" s="203">
        <v>4.4000000000000004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19.559999999999999</v>
      </c>
      <c r="M38" s="203">
        <v>80.3</v>
      </c>
      <c r="N38" s="203">
        <v>29.65</v>
      </c>
      <c r="O38" s="203">
        <v>1.2</v>
      </c>
    </row>
    <row r="39" spans="1:15" s="37" customFormat="1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2.2400000000000002</v>
      </c>
      <c r="E40" s="203">
        <v>0.44</v>
      </c>
      <c r="F40" s="203">
        <v>19.760000000000002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9.1999999999999993</v>
      </c>
      <c r="M40" s="203">
        <v>42.4</v>
      </c>
      <c r="N40" s="203">
        <v>10</v>
      </c>
      <c r="O40" s="203">
        <v>1.24</v>
      </c>
    </row>
    <row r="41" spans="1:15" s="37" customFormat="1">
      <c r="A41" s="176"/>
      <c r="B41" s="177" t="s">
        <v>29</v>
      </c>
      <c r="C41" s="178">
        <f t="shared" ref="C41:O41" si="4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1.4350000000000001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5.1040000000000001</v>
      </c>
    </row>
    <row r="42" spans="1:15" s="37" customFormat="1">
      <c r="B42" s="86" t="s">
        <v>33</v>
      </c>
      <c r="C42" s="93">
        <f t="shared" ref="C42:O42" si="5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0.48799999999999999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269.10000000000002</v>
      </c>
      <c r="N42" s="88">
        <f t="shared" si="5"/>
        <v>104.53</v>
      </c>
      <c r="O42" s="88">
        <f t="shared" si="5"/>
        <v>8.6939999999999991</v>
      </c>
    </row>
    <row r="43" spans="1:15" s="37" customFormat="1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5.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9.6999999999999993</v>
      </c>
      <c r="O46" s="203">
        <v>0.9</v>
      </c>
    </row>
    <row r="47" spans="1:15" s="37" customFormat="1">
      <c r="A47" s="226"/>
      <c r="B47" s="205" t="s">
        <v>236</v>
      </c>
      <c r="C47" s="203">
        <v>20</v>
      </c>
      <c r="D47" s="203">
        <v>1.1000000000000001</v>
      </c>
      <c r="E47" s="203">
        <v>0.2</v>
      </c>
      <c r="F47" s="203">
        <v>9.8800000000000008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4.5999999999999996</v>
      </c>
      <c r="M47" s="203">
        <v>17.399999999999999</v>
      </c>
      <c r="N47" s="203">
        <v>6.6</v>
      </c>
      <c r="O47" s="203">
        <v>0.22</v>
      </c>
    </row>
    <row r="48" spans="1:15" s="37" customFormat="1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>
      <c r="A51" s="48"/>
      <c r="B51" s="49" t="s">
        <v>91</v>
      </c>
      <c r="C51" s="50">
        <f t="shared" ref="C51:O51" si="6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93.809999999999988</v>
      </c>
      <c r="G51" s="51">
        <f t="shared" si="6"/>
        <v>585.52</v>
      </c>
      <c r="H51" s="51">
        <f t="shared" si="6"/>
        <v>0.14000000000000001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5.5">
      <c r="A53" s="226">
        <v>21</v>
      </c>
      <c r="B53" s="205" t="s">
        <v>197</v>
      </c>
      <c r="C53" s="203">
        <v>60</v>
      </c>
      <c r="D53" s="203">
        <v>0.5</v>
      </c>
      <c r="E53" s="203">
        <v>2.0099999999999998</v>
      </c>
      <c r="F53" s="203">
        <v>1.1000000000000001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34.299999999999997</v>
      </c>
      <c r="J54" s="203">
        <v>2</v>
      </c>
      <c r="K54" s="203">
        <v>0</v>
      </c>
      <c r="L54" s="203">
        <v>67.900000000000006</v>
      </c>
      <c r="M54" s="203">
        <v>14</v>
      </c>
      <c r="N54" s="203">
        <v>69</v>
      </c>
      <c r="O54" s="203">
        <v>1.1000000000000001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16.100000000000001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17.600000000000001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>
      <c r="A57" s="202"/>
      <c r="B57" s="205" t="s">
        <v>3</v>
      </c>
      <c r="C57" s="203">
        <v>40</v>
      </c>
      <c r="D57" s="203">
        <v>2.2400000000000002</v>
      </c>
      <c r="E57" s="203">
        <v>0.44</v>
      </c>
      <c r="F57" s="203">
        <v>19.760000000000002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9.1999999999999993</v>
      </c>
      <c r="M57" s="203">
        <v>42.4</v>
      </c>
      <c r="N57" s="203">
        <v>10</v>
      </c>
      <c r="O57" s="203">
        <v>1.24</v>
      </c>
    </row>
    <row r="58" spans="1:15" s="37" customFormat="1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hidden="1" customHeight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>
      <c r="A60" s="48"/>
      <c r="B60" s="49" t="s">
        <v>29</v>
      </c>
      <c r="C60" s="50">
        <f t="shared" ref="C60:O60" si="7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610.80000000000007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>
      <c r="A61" s="86"/>
      <c r="B61" s="86" t="s">
        <v>39</v>
      </c>
      <c r="C61" s="93">
        <f t="shared" ref="C61:O61" si="8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4.1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0.17599999999999999</v>
      </c>
      <c r="I64" s="203">
        <v>7.0000000000000007E-2</v>
      </c>
      <c r="J64" s="203">
        <v>9.1999999999999993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4.3099999999999996</v>
      </c>
      <c r="E65" s="203">
        <v>2.1800000000000002</v>
      </c>
      <c r="F65" s="203">
        <v>4.6399999999999997</v>
      </c>
      <c r="G65" s="203">
        <v>47.3</v>
      </c>
      <c r="H65" s="203">
        <v>0.04</v>
      </c>
      <c r="I65" s="203">
        <v>7.68</v>
      </c>
      <c r="J65" s="203">
        <v>1.0999999999999999E-2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7.0000000000000007E-2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0.28000000000000003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1.1000000000000001</v>
      </c>
      <c r="E67" s="203">
        <v>0.2</v>
      </c>
      <c r="F67" s="203">
        <v>9.8800000000000008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4.5999999999999996</v>
      </c>
      <c r="M67" s="203">
        <v>17.399999999999999</v>
      </c>
      <c r="N67" s="203">
        <v>6.6</v>
      </c>
      <c r="O67" s="203">
        <v>0.22</v>
      </c>
    </row>
    <row r="68" spans="1:15" s="107" customFormat="1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>
      <c r="A70" s="112"/>
      <c r="B70" s="113" t="s">
        <v>91</v>
      </c>
      <c r="C70" s="114">
        <f t="shared" ref="C70:O70" si="9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9.2509999999999977</v>
      </c>
      <c r="K70" s="115">
        <f t="shared" si="9"/>
        <v>3.04</v>
      </c>
      <c r="L70" s="115">
        <f t="shared" si="9"/>
        <v>68.600000000000009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38.299999999999997</v>
      </c>
      <c r="M73" s="203">
        <v>17.899999999999999</v>
      </c>
      <c r="N73" s="203">
        <v>36.799999999999997</v>
      </c>
      <c r="O73" s="203">
        <v>0.5</v>
      </c>
    </row>
    <row r="74" spans="1:15" s="37" customFormat="1" ht="25.5">
      <c r="A74" s="226">
        <v>171</v>
      </c>
      <c r="B74" s="205" t="s">
        <v>89</v>
      </c>
      <c r="C74" s="203">
        <v>200</v>
      </c>
      <c r="D74" s="203">
        <v>8.5500000000000007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4.0000000000000001E-3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2.0099999999999998</v>
      </c>
    </row>
    <row r="75" spans="1:15" s="136" customFormat="1" ht="25.5">
      <c r="A75" s="226">
        <v>154</v>
      </c>
      <c r="B75" s="202" t="s">
        <v>261</v>
      </c>
      <c r="C75" s="203">
        <v>125</v>
      </c>
      <c r="D75" s="203">
        <v>4.4000000000000004</v>
      </c>
      <c r="E75" s="203">
        <v>9.24</v>
      </c>
      <c r="F75" s="203">
        <v>17.45</v>
      </c>
      <c r="G75" s="203">
        <v>184</v>
      </c>
      <c r="H75" s="203">
        <v>2.5000000000000001E-2</v>
      </c>
      <c r="I75" s="203">
        <v>2.774</v>
      </c>
      <c r="J75" s="203">
        <v>0.02</v>
      </c>
      <c r="K75" s="203">
        <v>9.8000000000000004E-2</v>
      </c>
      <c r="L75" s="203">
        <v>30.13</v>
      </c>
      <c r="M75" s="203">
        <v>44.8</v>
      </c>
      <c r="N75" s="203">
        <v>18.63</v>
      </c>
      <c r="O75" s="203">
        <v>0.60399999999999998</v>
      </c>
    </row>
    <row r="76" spans="1:15" s="136" customFormat="1" ht="38.2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3.0000000000000001E-3</v>
      </c>
      <c r="K76" s="203">
        <v>0</v>
      </c>
      <c r="L76" s="203">
        <v>19.2</v>
      </c>
      <c r="M76" s="203">
        <v>4.9000000000000004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2.2400000000000002</v>
      </c>
      <c r="E77" s="203">
        <v>0.44</v>
      </c>
      <c r="F77" s="203">
        <v>19.760000000000002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9.1999999999999993</v>
      </c>
      <c r="M77" s="203">
        <v>42.4</v>
      </c>
      <c r="N77" s="203">
        <v>10</v>
      </c>
      <c r="O77" s="203">
        <v>1.24</v>
      </c>
    </row>
    <row r="78" spans="1:15" s="37" customFormat="1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hidden="1" customHeight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>
      <c r="A81" s="48"/>
      <c r="B81" s="49" t="s">
        <v>29</v>
      </c>
      <c r="C81" s="50">
        <f t="shared" ref="C81:O81" si="10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0.16500000000000001</v>
      </c>
      <c r="I81" s="51">
        <f t="shared" si="10"/>
        <v>33.124000000000002</v>
      </c>
      <c r="J81" s="51">
        <f t="shared" si="10"/>
        <v>2.7E-2</v>
      </c>
      <c r="K81" s="51">
        <f t="shared" si="10"/>
        <v>0.70799999999999996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>
      <c r="A82" s="86"/>
      <c r="B82" s="86" t="s">
        <v>43</v>
      </c>
      <c r="C82" s="93">
        <f t="shared" ref="C82:O82" si="11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50.904000000000003</v>
      </c>
      <c r="J82" s="88">
        <f t="shared" si="11"/>
        <v>9.2779999999999969</v>
      </c>
      <c r="K82" s="88">
        <f t="shared" si="11"/>
        <v>3.7480000000000002</v>
      </c>
      <c r="L82" s="88">
        <f t="shared" si="11"/>
        <v>221.12</v>
      </c>
      <c r="M82" s="88">
        <f t="shared" si="11"/>
        <v>540.16</v>
      </c>
      <c r="N82" s="88">
        <f t="shared" si="11"/>
        <v>258.77999999999997</v>
      </c>
      <c r="O82" s="88">
        <f t="shared" si="11"/>
        <v>8.854000000000001</v>
      </c>
    </row>
    <row r="83" spans="1:15" s="37" customFormat="1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5.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34.619999999999997</v>
      </c>
      <c r="G85" s="212">
        <v>248</v>
      </c>
      <c r="H85" s="212">
        <v>0.28799999999999998</v>
      </c>
      <c r="I85" s="212">
        <v>0.96</v>
      </c>
      <c r="J85" s="212">
        <v>0.8</v>
      </c>
      <c r="K85" s="212">
        <v>0.32600000000000001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5.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5.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>
      <c r="A88" s="202"/>
      <c r="B88" s="205" t="s">
        <v>236</v>
      </c>
      <c r="C88" s="203">
        <v>20</v>
      </c>
      <c r="D88" s="203">
        <v>1.1000000000000001</v>
      </c>
      <c r="E88" s="203">
        <v>0.2</v>
      </c>
      <c r="F88" s="203">
        <v>9.8800000000000008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4.5999999999999996</v>
      </c>
      <c r="M88" s="203">
        <v>17.399999999999999</v>
      </c>
      <c r="N88" s="203">
        <v>6.6</v>
      </c>
      <c r="O88" s="203">
        <v>0.22</v>
      </c>
    </row>
    <row r="89" spans="1:15" s="107" customFormat="1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>
      <c r="A91" s="112"/>
      <c r="B91" s="113" t="s">
        <v>91</v>
      </c>
      <c r="C91" s="114">
        <f t="shared" ref="C91:O91" si="12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0.44800000000000001</v>
      </c>
      <c r="I91" s="115">
        <f t="shared" si="12"/>
        <v>10.96</v>
      </c>
      <c r="J91" s="115">
        <f t="shared" si="12"/>
        <v>0.84000000000000008</v>
      </c>
      <c r="K91" s="115">
        <f t="shared" si="12"/>
        <v>1.0960000000000001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8.2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78.400000000000006</v>
      </c>
      <c r="N93" s="203">
        <v>11.2</v>
      </c>
      <c r="O93" s="203">
        <v>0.45</v>
      </c>
    </row>
    <row r="94" spans="1:15" s="37" customFormat="1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8.1999999999999993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79.099999999999994</v>
      </c>
      <c r="N95" s="221">
        <v>136.69999999999999</v>
      </c>
      <c r="O95" s="221">
        <v>3.7</v>
      </c>
    </row>
    <row r="96" spans="1:15" s="37" customFormat="1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33.799999999999997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2.2400000000000002</v>
      </c>
      <c r="E98" s="203">
        <v>0.44</v>
      </c>
      <c r="F98" s="203">
        <v>19.760000000000002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9.1999999999999993</v>
      </c>
      <c r="M98" s="203">
        <v>42.4</v>
      </c>
      <c r="N98" s="203">
        <v>10</v>
      </c>
      <c r="O98" s="203">
        <v>1.24</v>
      </c>
    </row>
    <row r="99" spans="1:15" s="37" customFormat="1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hidden="1" customHeight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>
      <c r="A102" s="48"/>
      <c r="B102" s="49" t="s">
        <v>29</v>
      </c>
      <c r="C102" s="50">
        <f t="shared" ref="C102:O102" si="13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0.84000000000000008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>
      <c r="A103" s="86"/>
      <c r="B103" s="86" t="s">
        <v>46</v>
      </c>
      <c r="C103" s="100">
        <f t="shared" ref="C103:O103" si="14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3.3860000000000001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148.08000000000001</v>
      </c>
      <c r="N106" s="216">
        <v>14.28</v>
      </c>
      <c r="O106" s="216">
        <v>1.26</v>
      </c>
    </row>
    <row r="107" spans="1:15" s="37" customFormat="1">
      <c r="A107" s="202"/>
      <c r="B107" s="205" t="s">
        <v>236</v>
      </c>
      <c r="C107" s="203">
        <v>20</v>
      </c>
      <c r="D107" s="203">
        <v>1.1000000000000001</v>
      </c>
      <c r="E107" s="203">
        <v>0.2</v>
      </c>
      <c r="F107" s="203">
        <v>9.8800000000000008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4.5999999999999996</v>
      </c>
      <c r="M107" s="203">
        <v>17.399999999999999</v>
      </c>
      <c r="N107" s="203">
        <v>6.6</v>
      </c>
      <c r="O107" s="203">
        <v>0.22</v>
      </c>
    </row>
    <row r="108" spans="1:15" s="37" customFormat="1">
      <c r="A108" s="202"/>
      <c r="B108" s="202" t="s">
        <v>237</v>
      </c>
      <c r="C108" s="203">
        <v>30</v>
      </c>
      <c r="D108" s="203">
        <v>6.9</v>
      </c>
      <c r="E108" s="203">
        <v>8.6999999999999993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5.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>
      <c r="A112" s="48"/>
      <c r="B112" s="49" t="s">
        <v>91</v>
      </c>
      <c r="C112" s="50">
        <f t="shared" ref="C112:O112" si="15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6" s="37" customFormat="1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2E-3</v>
      </c>
      <c r="K114" s="203">
        <v>0.2</v>
      </c>
      <c r="L114" s="203">
        <v>18.399999999999999</v>
      </c>
      <c r="M114" s="203">
        <v>12</v>
      </c>
      <c r="N114" s="203">
        <v>15.75</v>
      </c>
      <c r="O114" s="203">
        <v>0.6</v>
      </c>
    </row>
    <row r="115" spans="1:16" s="37" customFormat="1">
      <c r="A115" s="226">
        <v>97</v>
      </c>
      <c r="B115" s="205" t="s">
        <v>140</v>
      </c>
      <c r="C115" s="203">
        <v>250</v>
      </c>
      <c r="D115" s="203">
        <v>2.2999999999999998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6" s="37" customFormat="1" ht="25.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2.5000000000000001E-2</v>
      </c>
      <c r="I116" s="203">
        <v>2.774</v>
      </c>
      <c r="J116" s="203">
        <v>0.02</v>
      </c>
      <c r="K116" s="203">
        <v>9.8000000000000004E-2</v>
      </c>
      <c r="L116" s="203">
        <v>30.13</v>
      </c>
      <c r="M116" s="203">
        <v>44.8</v>
      </c>
      <c r="N116" s="203">
        <v>18.63</v>
      </c>
      <c r="O116" s="203">
        <v>0.60399999999999998</v>
      </c>
    </row>
    <row r="117" spans="1:16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4.4000000000000004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19.559999999999999</v>
      </c>
      <c r="M117" s="203">
        <v>80.3</v>
      </c>
      <c r="N117" s="203">
        <v>29.65</v>
      </c>
      <c r="O117" s="203">
        <v>1.2</v>
      </c>
    </row>
    <row r="118" spans="1:16" s="37" customFormat="1" ht="38.2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2E-3</v>
      </c>
      <c r="K118" s="203">
        <v>0</v>
      </c>
      <c r="L118" s="203">
        <v>25.2</v>
      </c>
      <c r="M118" s="203">
        <v>19.399999999999999</v>
      </c>
      <c r="N118" s="203">
        <v>39.6</v>
      </c>
      <c r="O118" s="203">
        <v>0.6</v>
      </c>
    </row>
    <row r="119" spans="1:16" s="37" customFormat="1">
      <c r="A119" s="202"/>
      <c r="B119" s="205" t="s">
        <v>3</v>
      </c>
      <c r="C119" s="203">
        <v>40</v>
      </c>
      <c r="D119" s="203">
        <v>2.2400000000000002</v>
      </c>
      <c r="E119" s="203">
        <v>0.44</v>
      </c>
      <c r="F119" s="203">
        <v>19.760000000000002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9.1999999999999993</v>
      </c>
      <c r="M119" s="203">
        <v>42.4</v>
      </c>
      <c r="N119" s="203">
        <v>10</v>
      </c>
      <c r="O119" s="203">
        <v>1.24</v>
      </c>
    </row>
    <row r="120" spans="1:16" s="37" customFormat="1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6" s="37" customFormat="1" ht="16.5" hidden="1" customHeight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6" s="37" customFormat="1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6" s="37" customFormat="1">
      <c r="A123" s="48"/>
      <c r="B123" s="49" t="s">
        <v>29</v>
      </c>
      <c r="C123" s="50">
        <f t="shared" ref="C123:O123" si="16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0.32800000000000001</v>
      </c>
      <c r="I123" s="51">
        <f t="shared" si="16"/>
        <v>51.323999999999998</v>
      </c>
      <c r="J123" s="51">
        <f t="shared" si="16"/>
        <v>6.4000000000000001E-2</v>
      </c>
      <c r="K123" s="51">
        <f t="shared" si="16"/>
        <v>2.1480000000000001</v>
      </c>
      <c r="L123" s="51">
        <f t="shared" si="16"/>
        <v>132.94</v>
      </c>
      <c r="M123" s="51">
        <f t="shared" si="16"/>
        <v>276.60000000000002</v>
      </c>
      <c r="N123" s="51">
        <f t="shared" si="16"/>
        <v>145.03</v>
      </c>
      <c r="O123" s="51">
        <f t="shared" si="16"/>
        <v>5.444</v>
      </c>
    </row>
    <row r="124" spans="1:16" s="37" customFormat="1">
      <c r="A124" s="106"/>
      <c r="B124" s="106" t="s">
        <v>50</v>
      </c>
      <c r="C124" s="93">
        <f t="shared" ref="C124:O124" si="17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0.45800000000000002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2.9180000000000001</v>
      </c>
      <c r="L124" s="88">
        <f t="shared" si="17"/>
        <v>277.79000000000002</v>
      </c>
      <c r="M124" s="88">
        <f t="shared" si="17"/>
        <v>635.18000000000006</v>
      </c>
      <c r="N124" s="88">
        <f t="shared" si="17"/>
        <v>223.41</v>
      </c>
      <c r="O124" s="88">
        <f t="shared" si="17"/>
        <v>8.1739999999999995</v>
      </c>
    </row>
    <row r="125" spans="1:16" s="37" customFormat="1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6" s="37" customFormat="1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6" s="37" customFormat="1" ht="25.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33.799999999999997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6" s="37" customFormat="1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4.0000000000000001E-3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9.6999999999999993</v>
      </c>
      <c r="O128" s="204">
        <v>0.9</v>
      </c>
    </row>
    <row r="129" spans="1:15" s="136" customFormat="1" ht="15">
      <c r="A129" s="230"/>
      <c r="B129" s="205" t="s">
        <v>236</v>
      </c>
      <c r="C129" s="203">
        <v>20</v>
      </c>
      <c r="D129" s="203">
        <v>1.1000000000000001</v>
      </c>
      <c r="E129" s="203">
        <v>0.2</v>
      </c>
      <c r="F129" s="203">
        <v>9.8800000000000008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4.5999999999999996</v>
      </c>
      <c r="M129" s="203">
        <v>17.399999999999999</v>
      </c>
      <c r="N129" s="203">
        <v>6.6</v>
      </c>
      <c r="O129" s="203">
        <v>0.22</v>
      </c>
    </row>
    <row r="130" spans="1:15" s="37" customFormat="1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1:15" s="37" customFormat="1">
      <c r="B133" s="49" t="s">
        <v>91</v>
      </c>
      <c r="C133" s="50">
        <f t="shared" ref="C133:O133" si="18">SUM(C127:C132)</f>
        <v>530</v>
      </c>
      <c r="D133" s="51">
        <f t="shared" si="18"/>
        <v>7.7799999999999994</v>
      </c>
      <c r="E133" s="51">
        <f t="shared" si="18"/>
        <v>19.049999999999997</v>
      </c>
      <c r="F133" s="51">
        <f t="shared" si="18"/>
        <v>80.010000000000005</v>
      </c>
      <c r="G133" s="51">
        <f t="shared" si="18"/>
        <v>520.52</v>
      </c>
      <c r="H133" s="51">
        <f t="shared" si="18"/>
        <v>1.5640000000000001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5.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19.059999999999999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4.9000000000000004</v>
      </c>
      <c r="E136" s="203">
        <v>5.33</v>
      </c>
      <c r="F136" s="203">
        <v>19.93</v>
      </c>
      <c r="G136" s="203">
        <v>144.43</v>
      </c>
      <c r="H136" s="203">
        <v>1.4999999999999999E-2</v>
      </c>
      <c r="I136" s="203">
        <v>2.83</v>
      </c>
      <c r="J136" s="203">
        <v>0</v>
      </c>
      <c r="K136" s="203">
        <v>2.4500000000000002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5.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16.100000000000001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145.08000000000001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8.1999999999999993</v>
      </c>
      <c r="M138" s="203">
        <v>6.42</v>
      </c>
      <c r="N138" s="203">
        <v>0.96</v>
      </c>
      <c r="O138" s="203">
        <v>0.28000000000000003</v>
      </c>
    </row>
    <row r="139" spans="1:15" s="37" customFormat="1">
      <c r="A139" s="202"/>
      <c r="B139" s="205" t="s">
        <v>3</v>
      </c>
      <c r="C139" s="203">
        <v>40</v>
      </c>
      <c r="D139" s="203">
        <v>2.2400000000000002</v>
      </c>
      <c r="E139" s="203">
        <v>0.44</v>
      </c>
      <c r="F139" s="203">
        <v>19.760000000000002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9.1999999999999993</v>
      </c>
      <c r="M139" s="203">
        <v>42.4</v>
      </c>
      <c r="N139" s="203">
        <v>10</v>
      </c>
      <c r="O139" s="203">
        <v>1.24</v>
      </c>
    </row>
    <row r="140" spans="1:15" s="37" customFormat="1" ht="14.25" hidden="1" customHeight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>
      <c r="A141" s="27"/>
      <c r="B141" s="49" t="s">
        <v>29</v>
      </c>
      <c r="C141" s="50">
        <f t="shared" ref="C141:O141" si="19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>
      <c r="A142" s="27"/>
      <c r="B142" s="86" t="s">
        <v>52</v>
      </c>
      <c r="C142" s="93">
        <f t="shared" ref="C142:O142" si="20">C141+C133</f>
        <v>1285</v>
      </c>
      <c r="D142" s="88">
        <f t="shared" si="20"/>
        <v>19.78</v>
      </c>
      <c r="E142" s="88">
        <f t="shared" si="20"/>
        <v>51.639999999999993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53.750000000000007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0.14000000000000001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1E-3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1.1000000000000001</v>
      </c>
      <c r="E147" s="203">
        <v>0.2</v>
      </c>
      <c r="F147" s="203">
        <v>9.8800000000000008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4.5999999999999996</v>
      </c>
      <c r="M147" s="203">
        <v>17.399999999999999</v>
      </c>
      <c r="N147" s="203">
        <v>6.6</v>
      </c>
      <c r="O147" s="203">
        <v>0.22</v>
      </c>
    </row>
    <row r="148" spans="1:15" s="37" customFormat="1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hidden="1" customHeight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1:15" s="107" customFormat="1">
      <c r="B151" s="113" t="s">
        <v>91</v>
      </c>
      <c r="C151" s="114">
        <f t="shared" ref="C151:O151" si="2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5.1000000000000004E-2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5.5">
      <c r="A153" s="226">
        <v>24</v>
      </c>
      <c r="B153" s="202" t="s">
        <v>226</v>
      </c>
      <c r="C153" s="203">
        <v>60</v>
      </c>
      <c r="D153" s="203">
        <v>0.56999999999999995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18.059999999999999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2.3E-2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6.5000000000000002E-2</v>
      </c>
      <c r="K155" s="203">
        <v>2.0699999999999998</v>
      </c>
      <c r="L155" s="203">
        <v>63.09</v>
      </c>
      <c r="M155" s="203">
        <v>67.290000000000006</v>
      </c>
      <c r="N155" s="203">
        <v>16.260000000000002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160.94999999999999</v>
      </c>
      <c r="N156" s="203">
        <v>72.319999999999993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>
      <c r="A158" s="202"/>
      <c r="B158" s="205" t="s">
        <v>3</v>
      </c>
      <c r="C158" s="203">
        <v>40</v>
      </c>
      <c r="D158" s="203">
        <v>2.2400000000000002</v>
      </c>
      <c r="E158" s="203">
        <v>0.44</v>
      </c>
      <c r="F158" s="203">
        <v>19.760000000000002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9.1999999999999993</v>
      </c>
      <c r="M158" s="203">
        <v>42.4</v>
      </c>
      <c r="N158" s="203">
        <v>10</v>
      </c>
      <c r="O158" s="203">
        <v>1.24</v>
      </c>
    </row>
    <row r="159" spans="1:15" s="37" customFormat="1" ht="20.25" hidden="1" customHeight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>
      <c r="A162" s="27"/>
      <c r="B162" s="49" t="s">
        <v>29</v>
      </c>
      <c r="C162" s="50">
        <f t="shared" ref="C162:O162" si="2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>
      <c r="A163" s="27"/>
      <c r="B163" s="86" t="s">
        <v>56</v>
      </c>
      <c r="C163" s="93">
        <f t="shared" ref="C163:O163" si="2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0.17899999999999999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9.4700000000000006</v>
      </c>
      <c r="F166" s="216">
        <v>52.8</v>
      </c>
      <c r="G166" s="216">
        <v>278.76</v>
      </c>
      <c r="H166" s="216">
        <v>0.39100000000000001</v>
      </c>
      <c r="I166" s="216">
        <v>21.84</v>
      </c>
      <c r="J166" s="216">
        <v>0.05</v>
      </c>
      <c r="K166" s="216">
        <v>0.85399999999999998</v>
      </c>
      <c r="L166" s="216">
        <v>180.38</v>
      </c>
      <c r="M166" s="216">
        <v>554.4</v>
      </c>
      <c r="N166" s="216">
        <v>128.94999999999999</v>
      </c>
      <c r="O166" s="216">
        <v>6.85</v>
      </c>
    </row>
    <row r="167" spans="1:15" s="37" customFormat="1">
      <c r="A167" s="226">
        <v>376</v>
      </c>
      <c r="B167" s="202" t="s">
        <v>85</v>
      </c>
      <c r="C167" s="203">
        <v>200</v>
      </c>
      <c r="D167" s="203">
        <v>7.0000000000000007E-2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0.28000000000000003</v>
      </c>
    </row>
    <row r="168" spans="1:15" s="37" customFormat="1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4.5999999999999996</v>
      </c>
      <c r="M168" s="203">
        <v>17.399999999999999</v>
      </c>
      <c r="N168" s="203">
        <v>6.6</v>
      </c>
      <c r="O168" s="203">
        <v>0.22</v>
      </c>
    </row>
    <row r="169" spans="1:15" s="140" customFormat="1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2.8000000000000001E-2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hidden="1" customHeight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s="37" customFormat="1">
      <c r="B173" s="49" t="s">
        <v>91</v>
      </c>
      <c r="C173" s="50">
        <f t="shared" ref="C173:O173" si="24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0.45100000000000001</v>
      </c>
      <c r="I173" s="51">
        <f t="shared" si="24"/>
        <v>31.87</v>
      </c>
      <c r="J173" s="51">
        <f t="shared" si="24"/>
        <v>7.8E-2</v>
      </c>
      <c r="K173" s="51">
        <f t="shared" si="24"/>
        <v>1.6240000000000001</v>
      </c>
      <c r="L173" s="51">
        <f t="shared" si="24"/>
        <v>206.48</v>
      </c>
      <c r="M173" s="51">
        <f t="shared" si="24"/>
        <v>605.59999999999991</v>
      </c>
      <c r="N173" s="51">
        <f t="shared" si="24"/>
        <v>178.95</v>
      </c>
      <c r="O173" s="51">
        <f t="shared" si="24"/>
        <v>7.9699999999999989</v>
      </c>
    </row>
    <row r="174" spans="1:15" s="37" customFormat="1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75.099999999999994</v>
      </c>
      <c r="H175" s="203">
        <v>0.03</v>
      </c>
      <c r="I175" s="203">
        <v>3.55</v>
      </c>
      <c r="J175" s="203">
        <v>2E-3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38.299999999999997</v>
      </c>
      <c r="M176" s="203">
        <v>17.899999999999999</v>
      </c>
      <c r="N176" s="203">
        <v>36.799999999999997</v>
      </c>
      <c r="O176" s="203">
        <v>0.5</v>
      </c>
    </row>
    <row r="177" spans="1:15" s="37" customFormat="1" ht="38.2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5.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8.1999999999999993</v>
      </c>
      <c r="M178" s="203">
        <v>9</v>
      </c>
      <c r="N178" s="203">
        <v>4.4000000000000004</v>
      </c>
      <c r="O178" s="203">
        <v>0.14000000000000001</v>
      </c>
    </row>
    <row r="179" spans="1:15" s="37" customFormat="1">
      <c r="A179" s="202"/>
      <c r="B179" s="205" t="s">
        <v>3</v>
      </c>
      <c r="C179" s="203">
        <v>40</v>
      </c>
      <c r="D179" s="203">
        <v>2.2400000000000002</v>
      </c>
      <c r="E179" s="203">
        <v>0.44</v>
      </c>
      <c r="F179" s="203">
        <v>19.760000000000002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9.1999999999999993</v>
      </c>
      <c r="M179" s="203">
        <v>42.4</v>
      </c>
      <c r="N179" s="203">
        <v>10</v>
      </c>
      <c r="O179" s="203">
        <v>1.24</v>
      </c>
    </row>
    <row r="180" spans="1:15" s="37" customFormat="1" ht="18" hidden="1" customHeight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>
      <c r="A181" s="27"/>
      <c r="B181" s="49" t="s">
        <v>29</v>
      </c>
      <c r="C181" s="50">
        <f t="shared" ref="C181:O181" si="25">SUM(C175:C180)</f>
        <v>750</v>
      </c>
      <c r="D181" s="51">
        <f t="shared" si="25"/>
        <v>8.2000000000000011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94.300000000000011</v>
      </c>
      <c r="M181" s="51">
        <f t="shared" si="25"/>
        <v>161.6</v>
      </c>
      <c r="N181" s="51">
        <f t="shared" si="25"/>
        <v>72.150000000000006</v>
      </c>
      <c r="O181" s="51">
        <f t="shared" si="25"/>
        <v>2.88</v>
      </c>
    </row>
    <row r="182" spans="1:15" s="37" customFormat="1">
      <c r="A182" s="27"/>
      <c r="B182" s="86" t="s">
        <v>59</v>
      </c>
      <c r="C182" s="100">
        <f t="shared" ref="C182:O182" si="26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0.58099999999999996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5.3840000000000003</v>
      </c>
      <c r="L182" s="88">
        <f t="shared" si="26"/>
        <v>300.77999999999997</v>
      </c>
      <c r="M182" s="88">
        <f t="shared" si="26"/>
        <v>767.19999999999993</v>
      </c>
      <c r="N182" s="88">
        <f t="shared" si="26"/>
        <v>251.1</v>
      </c>
      <c r="O182" s="88">
        <f t="shared" si="26"/>
        <v>10.849999999999998</v>
      </c>
    </row>
    <row r="183" spans="1:15" s="37" customFormat="1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5.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34.619999999999997</v>
      </c>
      <c r="G185" s="203">
        <v>248</v>
      </c>
      <c r="H185" s="203">
        <v>0.28799999999999998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5.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>
      <c r="A187" s="202"/>
      <c r="B187" s="205" t="s">
        <v>236</v>
      </c>
      <c r="C187" s="203">
        <v>20</v>
      </c>
      <c r="D187" s="203">
        <v>1.1000000000000001</v>
      </c>
      <c r="E187" s="203">
        <v>0.2</v>
      </c>
      <c r="F187" s="203">
        <v>9.8800000000000008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4.5999999999999996</v>
      </c>
      <c r="M187" s="203">
        <v>17.399999999999999</v>
      </c>
      <c r="N187" s="203">
        <v>6.6</v>
      </c>
      <c r="O187" s="203">
        <v>0.22</v>
      </c>
    </row>
    <row r="188" spans="1:15" s="107" customFormat="1" ht="25.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1:15" s="37" customFormat="1">
      <c r="B190" s="49" t="s">
        <v>91</v>
      </c>
      <c r="C190" s="50">
        <f t="shared" ref="C190:O190" si="27">SUM(C185:C189)</f>
        <v>570</v>
      </c>
      <c r="D190" s="51">
        <f t="shared" si="27"/>
        <v>8.52</v>
      </c>
      <c r="E190" s="51">
        <f t="shared" si="27"/>
        <v>17.850000000000001</v>
      </c>
      <c r="F190" s="51">
        <f t="shared" si="27"/>
        <v>114</v>
      </c>
      <c r="G190" s="51">
        <f t="shared" si="27"/>
        <v>648.22</v>
      </c>
      <c r="H190" s="51">
        <f t="shared" si="27"/>
        <v>0.34799999999999998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5.5">
      <c r="A192" s="226">
        <v>24</v>
      </c>
      <c r="B192" s="220" t="s">
        <v>226</v>
      </c>
      <c r="C192" s="209">
        <v>60</v>
      </c>
      <c r="D192" s="209">
        <v>0.56999999999999995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18.059999999999999</v>
      </c>
      <c r="N192" s="209">
        <v>9.9</v>
      </c>
      <c r="O192" s="209">
        <v>0.46</v>
      </c>
    </row>
    <row r="193" spans="1:16" s="37" customFormat="1" ht="25.5">
      <c r="A193" s="227"/>
      <c r="B193" s="202" t="s">
        <v>266</v>
      </c>
      <c r="C193" s="203">
        <v>250</v>
      </c>
      <c r="D193" s="203">
        <v>2.2999999999999998</v>
      </c>
      <c r="E193" s="203">
        <v>4.5999999999999996</v>
      </c>
      <c r="F193" s="203">
        <v>17.399999999999999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6" s="37" customFormat="1" ht="24" customHeight="1">
      <c r="A194" s="226">
        <v>171</v>
      </c>
      <c r="B194" s="205" t="s">
        <v>89</v>
      </c>
      <c r="C194" s="203">
        <v>200</v>
      </c>
      <c r="D194" s="203">
        <v>8.5500000000000007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4.0000000000000001E-3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2.0099999999999998</v>
      </c>
    </row>
    <row r="195" spans="1:16" s="37" customFormat="1" ht="25.5" customHeight="1">
      <c r="A195" s="228">
        <v>154</v>
      </c>
      <c r="B195" s="224" t="s">
        <v>239</v>
      </c>
      <c r="C195" s="225">
        <v>125</v>
      </c>
      <c r="D195" s="225">
        <v>4.4000000000000004</v>
      </c>
      <c r="E195" s="225">
        <v>9.24</v>
      </c>
      <c r="F195" s="225">
        <v>17.45</v>
      </c>
      <c r="G195" s="225">
        <v>184</v>
      </c>
      <c r="H195" s="225">
        <v>2.5000000000000001E-2</v>
      </c>
      <c r="I195" s="225">
        <v>2.774</v>
      </c>
      <c r="J195" s="225">
        <v>0.02</v>
      </c>
      <c r="K195" s="225">
        <v>9.8000000000000004E-2</v>
      </c>
      <c r="L195" s="225">
        <v>30.13</v>
      </c>
      <c r="M195" s="225">
        <v>44.8</v>
      </c>
      <c r="N195" s="225">
        <v>18.63</v>
      </c>
      <c r="O195" s="225">
        <v>0.60399999999999998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4.9000000000000004</v>
      </c>
      <c r="K196" s="203">
        <v>0.30599999999999999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6" s="37" customFormat="1" ht="25.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6" s="37" customFormat="1" ht="13.5" customHeight="1">
      <c r="A198" s="202"/>
      <c r="B198" s="205" t="s">
        <v>3</v>
      </c>
      <c r="C198" s="203">
        <v>40</v>
      </c>
      <c r="D198" s="203">
        <v>2.2400000000000002</v>
      </c>
      <c r="E198" s="203">
        <v>0.44</v>
      </c>
      <c r="F198" s="203">
        <v>19.760000000000002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9.1999999999999993</v>
      </c>
      <c r="M198" s="203">
        <v>42.4</v>
      </c>
      <c r="N198" s="203">
        <v>10</v>
      </c>
      <c r="O198" s="203">
        <v>1.24</v>
      </c>
    </row>
    <row r="199" spans="1:16" s="37" customFormat="1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6" s="37" customFormat="1" ht="18.75" hidden="1" customHeight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6" s="158" customFormat="1">
      <c r="A201" s="156"/>
      <c r="B201" s="157" t="s">
        <v>29</v>
      </c>
      <c r="C201" s="159">
        <f t="shared" ref="C201:O201" si="28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0.33300000000000002</v>
      </c>
      <c r="I201" s="51">
        <f t="shared" si="28"/>
        <v>40.353999999999999</v>
      </c>
      <c r="J201" s="51">
        <f t="shared" si="28"/>
        <v>4.9240000000000004</v>
      </c>
      <c r="K201" s="51">
        <f t="shared" si="28"/>
        <v>1.3140000000000001</v>
      </c>
      <c r="L201" s="51">
        <f t="shared" si="28"/>
        <v>283.58999999999997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6">
      <c r="A202" s="1"/>
      <c r="B202" s="31" t="s">
        <v>61</v>
      </c>
      <c r="C202" s="41">
        <f t="shared" ref="C202:O202" si="29">C201+C190</f>
        <v>1595</v>
      </c>
      <c r="D202" s="29">
        <f t="shared" si="29"/>
        <v>38.679999999999993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0.68100000000000005</v>
      </c>
      <c r="I202" s="29">
        <f t="shared" si="29"/>
        <v>51.314</v>
      </c>
      <c r="J202" s="29">
        <f t="shared" si="29"/>
        <v>5.7240000000000002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6">
      <c r="A203" s="1"/>
      <c r="B203" s="42" t="s">
        <v>4</v>
      </c>
      <c r="C203" s="42"/>
      <c r="D203" s="30">
        <f t="shared" ref="D203:O203" si="30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8.6359999999999992</v>
      </c>
      <c r="I203" s="30">
        <f t="shared" si="30"/>
        <v>601.08999999999992</v>
      </c>
      <c r="J203" s="30">
        <f t="shared" si="30"/>
        <v>23.319999999999993</v>
      </c>
      <c r="K203" s="30">
        <f t="shared" si="30"/>
        <v>36.243000000000002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89.876000000000005</v>
      </c>
    </row>
    <row r="205" spans="1:16" s="43" customFormat="1">
      <c r="A205" s="117"/>
      <c r="B205" s="246" t="s">
        <v>62</v>
      </c>
      <c r="C205" s="247"/>
      <c r="D205" s="118">
        <f t="shared" ref="D205:O205" si="31">D190+D173+D151+D133+D112+D91+D70+D51+D33+D12</f>
        <v>106.89</v>
      </c>
      <c r="E205" s="118">
        <f t="shared" si="31"/>
        <v>220.49</v>
      </c>
      <c r="F205" s="118">
        <f t="shared" si="31"/>
        <v>949.02999999999986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999.13000000000011</v>
      </c>
      <c r="O205" s="3">
        <f t="shared" si="31"/>
        <v>34.68</v>
      </c>
      <c r="P205" s="45"/>
    </row>
    <row r="206" spans="1:16">
      <c r="A206" s="119"/>
      <c r="B206" s="246" t="s">
        <v>63</v>
      </c>
      <c r="C206" s="247"/>
      <c r="D206" s="120">
        <f>D205/10</f>
        <v>10.689</v>
      </c>
      <c r="E206" s="120">
        <f t="shared" ref="E206:M206" si="32">E205/10</f>
        <v>22.048999999999999</v>
      </c>
      <c r="F206" s="120">
        <f t="shared" si="32"/>
        <v>94.902999999999992</v>
      </c>
      <c r="G206" s="5">
        <f t="shared" si="32"/>
        <v>605.01300000000003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85.474999999999994</v>
      </c>
      <c r="M206" s="5">
        <f t="shared" si="32"/>
        <v>230.21099999999996</v>
      </c>
      <c r="N206" s="5">
        <f>N205/10</f>
        <v>99.913000000000011</v>
      </c>
      <c r="O206" s="5">
        <f>O205/10</f>
        <v>3.468</v>
      </c>
    </row>
    <row r="207" spans="1:16">
      <c r="A207" s="274" t="s">
        <v>64</v>
      </c>
      <c r="B207" s="274"/>
      <c r="C207" s="276"/>
      <c r="D207" s="121">
        <f>4*D206/G206</f>
        <v>7.0669555860783148E-2</v>
      </c>
      <c r="E207" s="121">
        <f>9*E206/G206</f>
        <v>0.32799460507460171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6">
      <c r="A208" s="262" t="s">
        <v>65</v>
      </c>
      <c r="B208" s="263"/>
      <c r="C208" s="264"/>
      <c r="D208" s="128">
        <f>D206/D221</f>
        <v>0.13881818181818181</v>
      </c>
      <c r="E208" s="128">
        <f t="shared" ref="E208:O208" si="33">E206/E221</f>
        <v>0.27910126582278483</v>
      </c>
      <c r="F208" s="128">
        <f t="shared" si="33"/>
        <v>0.28329253731343279</v>
      </c>
      <c r="G208" s="8">
        <f t="shared" si="33"/>
        <v>0.25745234042553194</v>
      </c>
      <c r="H208" s="8">
        <f t="shared" si="33"/>
        <v>0.48472727272727262</v>
      </c>
      <c r="I208" s="8">
        <f t="shared" si="33"/>
        <v>0.22105</v>
      </c>
      <c r="J208" s="8">
        <f t="shared" si="33"/>
        <v>1.6471428571428566E-3</v>
      </c>
      <c r="K208" s="8">
        <f t="shared" si="33"/>
        <v>0.1391</v>
      </c>
      <c r="L208" s="8">
        <f t="shared" si="33"/>
        <v>7.7704545454545443E-2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0.28899999999999998</v>
      </c>
    </row>
    <row r="209" spans="1:16">
      <c r="A209" s="273" t="s">
        <v>66</v>
      </c>
      <c r="B209" s="274"/>
      <c r="C209" s="275"/>
      <c r="D209" s="9">
        <f>D206/D223</f>
        <v>0.13564720812182743</v>
      </c>
      <c r="E209" s="26">
        <f t="shared" ref="E209:O209" si="34">E206/E223</f>
        <v>0.28340616966580978</v>
      </c>
      <c r="F209" s="9">
        <f t="shared" si="34"/>
        <v>0.30185432569974552</v>
      </c>
      <c r="G209" s="9">
        <f t="shared" si="34"/>
        <v>0.26620891450697409</v>
      </c>
      <c r="H209" s="9">
        <f t="shared" si="34"/>
        <v>0.38085714285714278</v>
      </c>
      <c r="I209" s="9">
        <f t="shared" si="34"/>
        <v>0.15476079346557758</v>
      </c>
      <c r="J209" s="9">
        <f t="shared" si="34"/>
        <v>1.4823862175366413E-3</v>
      </c>
      <c r="K209" s="9">
        <f t="shared" si="34"/>
        <v>0.12531531531531531</v>
      </c>
      <c r="L209" s="9">
        <f t="shared" si="34"/>
        <v>7.381898264098799E-2</v>
      </c>
      <c r="M209" s="9">
        <f t="shared" si="34"/>
        <v>0.16742618181818178</v>
      </c>
      <c r="N209" s="9">
        <f t="shared" si="34"/>
        <v>0.35965802735781138</v>
      </c>
      <c r="O209" s="9">
        <f t="shared" si="34"/>
        <v>0.26075187969924812</v>
      </c>
    </row>
    <row r="210" spans="1:16" s="43" customFormat="1">
      <c r="A210" s="122"/>
      <c r="B210" s="250" t="s">
        <v>67</v>
      </c>
      <c r="C210" s="251"/>
      <c r="D210" s="123">
        <f t="shared" ref="D210:O210" si="35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7127.4600000000009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6">
      <c r="A211" s="124"/>
      <c r="B211" s="250" t="s">
        <v>68</v>
      </c>
      <c r="C211" s="251"/>
      <c r="D211" s="125">
        <f>D210/10</f>
        <v>14.121000000000004</v>
      </c>
      <c r="E211" s="125">
        <f t="shared" ref="E211:O211" si="36">E210/10</f>
        <v>25.536000000000001</v>
      </c>
      <c r="F211" s="125">
        <f t="shared" si="36"/>
        <v>102.00800000000001</v>
      </c>
      <c r="G211" s="5">
        <f>G210/10</f>
        <v>712.74600000000009</v>
      </c>
      <c r="H211" s="5">
        <f t="shared" si="36"/>
        <v>0.33040000000000003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300.39499999999998</v>
      </c>
      <c r="N211" s="5">
        <f t="shared" si="36"/>
        <v>142.511</v>
      </c>
      <c r="O211" s="5">
        <f t="shared" si="36"/>
        <v>5.5196000000000005</v>
      </c>
    </row>
    <row r="212" spans="1:16">
      <c r="A212" s="252" t="s">
        <v>64</v>
      </c>
      <c r="B212" s="252"/>
      <c r="C212" s="253"/>
      <c r="D212" s="126">
        <f>4*D211/G211</f>
        <v>7.9248427911205413E-2</v>
      </c>
      <c r="E212" s="126">
        <f>9*E211/G211</f>
        <v>0.32244867035381464</v>
      </c>
      <c r="F212" s="126">
        <f>4*F211/G211</f>
        <v>0.57247883537753985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6">
      <c r="A213" s="262" t="s">
        <v>65</v>
      </c>
      <c r="B213" s="263"/>
      <c r="C213" s="264"/>
      <c r="D213" s="128">
        <f>D211/D221</f>
        <v>0.18338961038961044</v>
      </c>
      <c r="E213" s="128">
        <f t="shared" ref="E213:O213" si="37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0.30036363636363639</v>
      </c>
      <c r="I213" s="8">
        <f t="shared" si="37"/>
        <v>0.78076666666666672</v>
      </c>
      <c r="J213" s="8">
        <f t="shared" si="37"/>
        <v>1.6842857142857141E-3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0.27308636363636363</v>
      </c>
      <c r="N213" s="8">
        <f t="shared" si="37"/>
        <v>0.570044</v>
      </c>
      <c r="O213" s="8">
        <f t="shared" si="37"/>
        <v>0.45996666666666669</v>
      </c>
    </row>
    <row r="214" spans="1:16">
      <c r="A214" s="260" t="s">
        <v>66</v>
      </c>
      <c r="B214" s="252"/>
      <c r="C214" s="261"/>
      <c r="D214" s="127">
        <f>D211/D223</f>
        <v>0.17920050761421324</v>
      </c>
      <c r="E214" s="127">
        <f t="shared" ref="E214:O214" si="38">E211/E223</f>
        <v>0.32822622107969157</v>
      </c>
      <c r="F214" s="127">
        <f t="shared" si="38"/>
        <v>0.32445292620865146</v>
      </c>
      <c r="G214" s="9">
        <f t="shared" si="38"/>
        <v>0.31361200334404021</v>
      </c>
      <c r="H214" s="9">
        <f t="shared" si="38"/>
        <v>0.23600000000000004</v>
      </c>
      <c r="I214" s="9">
        <f t="shared" si="38"/>
        <v>0.54662777129521589</v>
      </c>
      <c r="J214" s="9">
        <f t="shared" si="38"/>
        <v>1.5158138338904601E-3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0.21846909090909089</v>
      </c>
      <c r="N214" s="9">
        <f t="shared" si="38"/>
        <v>0.51299856011519074</v>
      </c>
      <c r="O214" s="9">
        <f t="shared" si="38"/>
        <v>0.41500751879699249</v>
      </c>
    </row>
    <row r="215" spans="1:16" s="43" customFormat="1">
      <c r="A215" s="2"/>
      <c r="B215" s="243" t="s">
        <v>70</v>
      </c>
      <c r="C215" s="245"/>
      <c r="D215" s="3">
        <f>D210+D205</f>
        <v>248.10000000000002</v>
      </c>
      <c r="E215" s="3">
        <f t="shared" ref="E215:O215" si="39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8.6359999999999992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2424.2399999999998</v>
      </c>
      <c r="O215" s="3">
        <f t="shared" si="39"/>
        <v>89.876000000000005</v>
      </c>
      <c r="P215" s="45"/>
    </row>
    <row r="216" spans="1:16">
      <c r="A216" s="4"/>
      <c r="B216" s="243" t="s">
        <v>71</v>
      </c>
      <c r="C216" s="245"/>
      <c r="D216" s="5">
        <f>D215/10</f>
        <v>24.810000000000002</v>
      </c>
      <c r="E216" s="5">
        <f t="shared" ref="E216:O216" si="40">E215/10</f>
        <v>47.585000000000001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0.86359999999999992</v>
      </c>
      <c r="I216" s="5">
        <f t="shared" si="40"/>
        <v>60.109000000000002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530.60599999999999</v>
      </c>
      <c r="N216" s="5">
        <f t="shared" si="40"/>
        <v>242.42399999999998</v>
      </c>
      <c r="O216" s="5">
        <f t="shared" si="40"/>
        <v>8.9876000000000005</v>
      </c>
    </row>
    <row r="217" spans="1:16">
      <c r="A217" s="265" t="s">
        <v>64</v>
      </c>
      <c r="B217" s="265"/>
      <c r="C217" s="266"/>
      <c r="D217" s="6">
        <f>4*D216/G216</f>
        <v>7.5309673468365618E-2</v>
      </c>
      <c r="E217" s="6">
        <f>9*E216/G216</f>
        <v>0.32499493458212009</v>
      </c>
      <c r="F217" s="6">
        <f>4*F216/G216</f>
        <v>0.59771475664366547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6">
      <c r="A218" s="243" t="s">
        <v>65</v>
      </c>
      <c r="B218" s="244"/>
      <c r="C218" s="245"/>
      <c r="D218" s="8">
        <f>D216/D221</f>
        <v>0.32220779220779222</v>
      </c>
      <c r="E218" s="8">
        <f t="shared" ref="E218:O218" si="41">E216/E221</f>
        <v>0.60234177215189877</v>
      </c>
      <c r="F218" s="8">
        <f t="shared" si="41"/>
        <v>0.58779402985074625</v>
      </c>
      <c r="G218" s="8">
        <f t="shared" si="41"/>
        <v>0.56074851063829789</v>
      </c>
      <c r="H218" s="8">
        <f>H216/H221</f>
        <v>0.78509090909090895</v>
      </c>
      <c r="I218" s="8">
        <f t="shared" si="41"/>
        <v>1.0018166666666668</v>
      </c>
      <c r="J218" s="8">
        <f t="shared" si="41"/>
        <v>3.3314285714285707E-3</v>
      </c>
      <c r="K218" s="8">
        <f t="shared" si="41"/>
        <v>0.36242999999999992</v>
      </c>
      <c r="L218" s="8">
        <f t="shared" si="41"/>
        <v>0.34874454545454542</v>
      </c>
      <c r="M218" s="8">
        <f t="shared" si="41"/>
        <v>0.48236909090909091</v>
      </c>
      <c r="N218" s="8">
        <f t="shared" si="41"/>
        <v>0.96969599999999989</v>
      </c>
      <c r="O218" s="8">
        <f t="shared" si="41"/>
        <v>0.74896666666666667</v>
      </c>
    </row>
    <row r="219" spans="1:16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0.61163239074550135</v>
      </c>
      <c r="F219" s="9">
        <f t="shared" ref="F219:O219" si="42">F216/F223</f>
        <v>0.62630725190839698</v>
      </c>
      <c r="G219" s="9">
        <f t="shared" si="42"/>
        <v>0.57982091785101431</v>
      </c>
      <c r="H219" s="9">
        <f t="shared" si="42"/>
        <v>0.61685714285714288</v>
      </c>
      <c r="I219" s="9">
        <f t="shared" si="42"/>
        <v>0.70138856476079348</v>
      </c>
      <c r="J219" s="9">
        <f t="shared" si="42"/>
        <v>2.9982000514271016E-3</v>
      </c>
      <c r="K219" s="9">
        <f t="shared" si="42"/>
        <v>0.32651351351351349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0.87265658747300201</v>
      </c>
      <c r="O219" s="9">
        <f t="shared" si="42"/>
        <v>0.67575939849624056</v>
      </c>
    </row>
    <row r="220" spans="1:16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1.1000000000000001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6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1.1000000000000001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6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6">
      <c r="A223" s="18"/>
      <c r="B223" s="14" t="s">
        <v>74</v>
      </c>
      <c r="C223" s="17"/>
      <c r="D223" s="19">
        <v>78.8</v>
      </c>
      <c r="E223" s="19">
        <v>77.8</v>
      </c>
      <c r="F223" s="19">
        <v>314.39999999999998</v>
      </c>
      <c r="G223" s="20">
        <v>2272.6999999999998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1157.9000000000001</v>
      </c>
      <c r="M223" s="19">
        <v>1375</v>
      </c>
      <c r="N223" s="19">
        <v>277.8</v>
      </c>
      <c r="O223" s="19">
        <v>13.3</v>
      </c>
    </row>
    <row r="224" spans="1:16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workbookViewId="0">
      <selection activeCell="P1" sqref="P1:P65536"/>
    </sheetView>
  </sheetViews>
  <sheetFormatPr defaultColWidth="9" defaultRowHeight="12.75"/>
  <cols>
    <col min="1" max="1" width="11" customWidth="1"/>
    <col min="2" max="2" width="22.140625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69" style="107" customWidth="1"/>
  </cols>
  <sheetData>
    <row r="1" spans="1:16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6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6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38.2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9.1999999999999993</v>
      </c>
      <c r="M7" s="209">
        <v>42.4</v>
      </c>
      <c r="N7" s="209">
        <v>10</v>
      </c>
      <c r="O7" s="209">
        <v>1.24</v>
      </c>
      <c r="P7" s="107"/>
    </row>
    <row r="8" spans="1:16" s="37" customFormat="1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1.6E-2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6" s="107" customFormat="1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6" s="107" customFormat="1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>
      <c r="A12" s="65"/>
      <c r="B12" s="83" t="s">
        <v>91</v>
      </c>
      <c r="C12" s="83">
        <f t="shared" ref="C12:O12" si="0">SUM(C5:C11)</f>
        <v>600</v>
      </c>
      <c r="D12" s="51">
        <f t="shared" si="0"/>
        <v>31.83</v>
      </c>
      <c r="E12" s="51">
        <f t="shared" si="0"/>
        <v>34.299999999999997</v>
      </c>
      <c r="F12" s="51">
        <f t="shared" si="0"/>
        <v>74.64</v>
      </c>
      <c r="G12" s="51">
        <f t="shared" si="0"/>
        <v>725.2</v>
      </c>
      <c r="H12" s="51">
        <f t="shared" si="0"/>
        <v>0.57000000000000006</v>
      </c>
      <c r="I12" s="51">
        <f t="shared" si="0"/>
        <v>13.05</v>
      </c>
      <c r="J12" s="51">
        <f t="shared" si="0"/>
        <v>5.6000000000000001E-2</v>
      </c>
      <c r="K12" s="51">
        <f t="shared" si="0"/>
        <v>1.33</v>
      </c>
      <c r="L12" s="51">
        <f t="shared" si="0"/>
        <v>831.17000000000007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1.1399999999999999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10.199999999999999</v>
      </c>
      <c r="M14" s="203">
        <v>8.4</v>
      </c>
      <c r="N14" s="203">
        <v>7.9</v>
      </c>
      <c r="O14" s="203">
        <v>0.3</v>
      </c>
      <c r="P14" s="107"/>
    </row>
    <row r="15" spans="1:16" s="37" customFormat="1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74.099999999999994</v>
      </c>
      <c r="M16" s="203">
        <v>135</v>
      </c>
      <c r="N16" s="203">
        <v>10.7</v>
      </c>
      <c r="O16" s="203">
        <v>0.3</v>
      </c>
      <c r="P16" s="107"/>
    </row>
    <row r="17" spans="1:16" s="37" customFormat="1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6.5000000000000002E-2</v>
      </c>
      <c r="K17" s="203">
        <v>2.0699999999999998</v>
      </c>
      <c r="L17" s="203">
        <v>63.09</v>
      </c>
      <c r="M17" s="203">
        <v>67.290000000000006</v>
      </c>
      <c r="N17" s="203">
        <v>16.260000000000002</v>
      </c>
      <c r="O17" s="203">
        <v>0.86</v>
      </c>
      <c r="P17" s="107"/>
    </row>
    <row r="18" spans="1:16" s="37" customFormat="1" ht="38.2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18.899999999999999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9.1999999999999993</v>
      </c>
      <c r="M19" s="209">
        <v>42.4</v>
      </c>
      <c r="N19" s="209">
        <v>10</v>
      </c>
      <c r="O19" s="209">
        <v>1.24</v>
      </c>
      <c r="P19" s="107"/>
    </row>
    <row r="20" spans="1:16" s="37" customFormat="1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hidden="1" customHeight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>
      <c r="A23" s="48"/>
      <c r="B23" s="49" t="s">
        <v>29</v>
      </c>
      <c r="C23" s="50">
        <f t="shared" ref="C23:O23" si="1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0.27500000000000002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>
      <c r="A24" s="86"/>
      <c r="B24" s="86" t="s">
        <v>30</v>
      </c>
      <c r="C24" s="87">
        <f t="shared" ref="C24:O24" si="2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0.33100000000000002</v>
      </c>
      <c r="K24" s="88">
        <f t="shared" si="2"/>
        <v>4.7899999999999991</v>
      </c>
      <c r="L24" s="88">
        <f t="shared" si="2"/>
        <v>1114.6600000000001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5.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5.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9.1999999999999993</v>
      </c>
      <c r="M30" s="209">
        <v>42.4</v>
      </c>
      <c r="N30" s="209">
        <v>10</v>
      </c>
      <c r="O30" s="209">
        <v>1.24</v>
      </c>
      <c r="P30" s="107"/>
    </row>
    <row r="31" spans="1:16" s="107" customFormat="1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>
      <c r="A33" s="48"/>
      <c r="B33" s="49" t="s">
        <v>91</v>
      </c>
      <c r="C33" s="50">
        <f t="shared" ref="C33:O33" si="3">SUM(C27:C32)</f>
        <v>490</v>
      </c>
      <c r="D33" s="51">
        <f t="shared" si="3"/>
        <v>17.920000000000002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8.8000000000000007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5.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70.400000000000006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9.0299999999999994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5.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0.56999999999999995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9.1999999999999993</v>
      </c>
      <c r="M40" s="209">
        <v>42.4</v>
      </c>
      <c r="N40" s="209">
        <v>10</v>
      </c>
      <c r="O40" s="209">
        <v>1.24</v>
      </c>
      <c r="P40" s="107"/>
    </row>
    <row r="41" spans="1:16" s="37" customFormat="1">
      <c r="A41" s="176"/>
      <c r="B41" s="177" t="s">
        <v>29</v>
      </c>
      <c r="C41" s="178">
        <f t="shared" ref="C41:O41" si="4">SUM(C35:C40)</f>
        <v>755</v>
      </c>
      <c r="D41" s="179">
        <f t="shared" si="4"/>
        <v>33.690000000000005</v>
      </c>
      <c r="E41" s="179">
        <f t="shared" si="4"/>
        <v>38.880000000000003</v>
      </c>
      <c r="F41" s="179">
        <f t="shared" si="4"/>
        <v>71.899999999999991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1:16" s="37" customFormat="1">
      <c r="B42" s="86" t="s">
        <v>33</v>
      </c>
      <c r="C42" s="91">
        <f t="shared" ref="C42:O42" si="5">C41+C33</f>
        <v>1245</v>
      </c>
      <c r="D42" s="88">
        <f t="shared" si="5"/>
        <v>51.610000000000007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846.07999999999993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8.5999999999999993E-2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2.5000000000000001E-2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9.6999999999999993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9.1999999999999993</v>
      </c>
      <c r="M48" s="209">
        <v>42.4</v>
      </c>
      <c r="N48" s="209">
        <v>10</v>
      </c>
      <c r="O48" s="209">
        <v>1.24</v>
      </c>
      <c r="P48" s="107"/>
    </row>
    <row r="49" spans="1:16" s="236" customFormat="1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2.2000000000000002</v>
      </c>
      <c r="P49" s="242"/>
    </row>
    <row r="50" spans="1:16" s="236" customFormat="1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>
      <c r="A51" s="176"/>
      <c r="B51" s="177" t="s">
        <v>91</v>
      </c>
      <c r="C51" s="178">
        <f t="shared" ref="C51:O51" si="6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69.779999999999987</v>
      </c>
      <c r="G51" s="179">
        <f t="shared" si="6"/>
        <v>564.54999999999995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5.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17.600000000000001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9.1999999999999993</v>
      </c>
      <c r="M57" s="209">
        <v>42.4</v>
      </c>
      <c r="N57" s="209">
        <v>10</v>
      </c>
      <c r="O57" s="209">
        <v>1.24</v>
      </c>
      <c r="P57" s="107"/>
    </row>
    <row r="58" spans="1:16" s="37" customFormat="1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hidden="1" customHeight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>
      <c r="A60" s="48"/>
      <c r="B60" s="49" t="s">
        <v>29</v>
      </c>
      <c r="C60" s="50">
        <f t="shared" ref="C60:O60" si="7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>
      <c r="A61" s="86"/>
      <c r="B61" s="86" t="s">
        <v>39</v>
      </c>
      <c r="C61" s="93">
        <f t="shared" ref="C61:O61" si="8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4.1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8.2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7.0000000000000007E-2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0.28000000000000003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9.1999999999999993</v>
      </c>
      <c r="M67" s="209">
        <v>42.4</v>
      </c>
      <c r="N67" s="209">
        <v>10</v>
      </c>
      <c r="O67" s="209">
        <v>1.24</v>
      </c>
      <c r="P67" s="107"/>
    </row>
    <row r="68" spans="1:16" s="37" customFormat="1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6" s="107" customFormat="1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6" s="107" customFormat="1">
      <c r="A70" s="112"/>
      <c r="B70" s="113" t="s">
        <v>91</v>
      </c>
      <c r="C70" s="114">
        <f t="shared" ref="C70:O70" si="9">SUM(C64:C69)</f>
        <v>470</v>
      </c>
      <c r="D70" s="115">
        <f t="shared" si="9"/>
        <v>18.850000000000001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5.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38.299999999999997</v>
      </c>
      <c r="M73" s="203">
        <v>17.899999999999999</v>
      </c>
      <c r="N73" s="203">
        <v>36.799999999999997</v>
      </c>
      <c r="O73" s="203">
        <v>0.5</v>
      </c>
      <c r="P73" s="107"/>
    </row>
    <row r="74" spans="1:16" s="37" customFormat="1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5.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6.0000000000000001E-3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8.2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3.0000000000000001E-3</v>
      </c>
      <c r="K76" s="203">
        <v>0</v>
      </c>
      <c r="L76" s="203">
        <v>19.2</v>
      </c>
      <c r="M76" s="203">
        <v>4.9000000000000004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9.1999999999999993</v>
      </c>
      <c r="M77" s="209">
        <v>42.4</v>
      </c>
      <c r="N77" s="209">
        <v>10</v>
      </c>
      <c r="O77" s="209">
        <v>1.24</v>
      </c>
      <c r="P77" s="107"/>
    </row>
    <row r="78" spans="1:16" s="37" customFormat="1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hidden="1" customHeight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>
      <c r="A81" s="48"/>
      <c r="B81" s="49" t="s">
        <v>29</v>
      </c>
      <c r="C81" s="50">
        <f t="shared" ref="C81:O81" si="10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87.089999999999989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9.0000000000000011E-3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>
      <c r="A82" s="86"/>
      <c r="B82" s="86" t="s">
        <v>43</v>
      </c>
      <c r="C82" s="93">
        <f t="shared" ref="C82:O82" si="11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1052.8399999999999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0.45900000000000002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836.70999999999992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5.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5.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8.7899999999999991</v>
      </c>
      <c r="G86" s="203">
        <v>131</v>
      </c>
      <c r="H86" s="203">
        <v>0.04</v>
      </c>
      <c r="I86" s="203">
        <v>0.18</v>
      </c>
      <c r="J86" s="203">
        <v>1.2999999999999999E-2</v>
      </c>
      <c r="K86" s="203">
        <v>1.8</v>
      </c>
      <c r="L86" s="203">
        <v>28.56</v>
      </c>
      <c r="M86" s="203">
        <v>79.709999999999994</v>
      </c>
      <c r="N86" s="203">
        <v>25.47</v>
      </c>
      <c r="O86" s="203">
        <v>1.45</v>
      </c>
      <c r="P86" s="107"/>
    </row>
    <row r="87" spans="1:16" s="37" customFormat="1" ht="25.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9.1999999999999993</v>
      </c>
      <c r="M88" s="209">
        <v>42.4</v>
      </c>
      <c r="N88" s="209">
        <v>10</v>
      </c>
      <c r="O88" s="209">
        <v>1.24</v>
      </c>
      <c r="P88" s="107"/>
    </row>
    <row r="89" spans="1:16" s="37" customFormat="1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6" s="107" customFormat="1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6" s="107" customFormat="1">
      <c r="A91" s="112"/>
      <c r="B91" s="113" t="s">
        <v>91</v>
      </c>
      <c r="C91" s="114">
        <f t="shared" ref="C91:O91" si="12">SUM(C85:C90)</f>
        <v>470</v>
      </c>
      <c r="D91" s="115">
        <f t="shared" si="12"/>
        <v>19.5</v>
      </c>
      <c r="E91" s="115">
        <f t="shared" si="12"/>
        <v>18.489999999999998</v>
      </c>
      <c r="F91" s="115">
        <f t="shared" si="12"/>
        <v>58.47</v>
      </c>
      <c r="G91" s="115">
        <f t="shared" si="12"/>
        <v>512.15</v>
      </c>
      <c r="H91" s="115">
        <f t="shared" si="12"/>
        <v>0.28999999999999998</v>
      </c>
      <c r="I91" s="115">
        <f t="shared" si="12"/>
        <v>7.93</v>
      </c>
      <c r="J91" s="115">
        <f t="shared" si="12"/>
        <v>0.64300000000000002</v>
      </c>
      <c r="K91" s="115">
        <f t="shared" si="12"/>
        <v>4.8600000000000003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5.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19.059999999999999</v>
      </c>
      <c r="O93" s="209">
        <v>0.9</v>
      </c>
      <c r="P93" s="107"/>
    </row>
    <row r="94" spans="1:16" s="37" customFormat="1">
      <c r="A94" s="226">
        <v>88</v>
      </c>
      <c r="B94" s="205" t="s">
        <v>80</v>
      </c>
      <c r="C94" s="203">
        <v>250</v>
      </c>
      <c r="D94" s="209">
        <v>1.8</v>
      </c>
      <c r="E94" s="209">
        <v>4.9800000000000004</v>
      </c>
      <c r="F94" s="203">
        <v>8.1300000000000008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9.8800000000000008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35.200000000000003</v>
      </c>
      <c r="M95" s="203">
        <v>176.8</v>
      </c>
      <c r="N95" s="203">
        <v>24.8</v>
      </c>
      <c r="O95" s="203">
        <v>1.76</v>
      </c>
      <c r="P95" s="107"/>
    </row>
    <row r="96" spans="1:16" s="37" customFormat="1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9.1999999999999993</v>
      </c>
      <c r="M98" s="209">
        <v>42.4</v>
      </c>
      <c r="N98" s="209">
        <v>10</v>
      </c>
      <c r="O98" s="209">
        <v>1.24</v>
      </c>
      <c r="P98" s="107"/>
    </row>
    <row r="99" spans="1:16" s="37" customFormat="1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hidden="1" customHeight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>
      <c r="A102" s="48"/>
      <c r="B102" s="49" t="s">
        <v>29</v>
      </c>
      <c r="C102" s="50">
        <f t="shared" ref="C102:O102" si="13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70.809999999999988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>
      <c r="A103" s="86"/>
      <c r="B103" s="86" t="s">
        <v>46</v>
      </c>
      <c r="C103" s="100">
        <f t="shared" ref="C103:O103" si="14">C102+C91</f>
        <v>1255</v>
      </c>
      <c r="D103" s="88">
        <f t="shared" si="14"/>
        <v>42.5</v>
      </c>
      <c r="E103" s="88">
        <f t="shared" si="14"/>
        <v>40.909999999999997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0.80300000000000005</v>
      </c>
      <c r="K103" s="88">
        <f t="shared" si="14"/>
        <v>7.0500000000000007</v>
      </c>
      <c r="L103" s="88">
        <f t="shared" si="14"/>
        <v>636.66999999999996</v>
      </c>
      <c r="M103" s="88">
        <f t="shared" si="14"/>
        <v>821.18999999999994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129.80000000000001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9.1999999999999993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1.6E-2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5.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65.459999999999994</v>
      </c>
      <c r="H109" s="203">
        <v>0.06</v>
      </c>
      <c r="I109" s="203">
        <v>1.6</v>
      </c>
      <c r="J109" s="203">
        <v>2.4E-2</v>
      </c>
      <c r="K109" s="203">
        <v>0</v>
      </c>
      <c r="L109" s="203">
        <v>152.19999999999999</v>
      </c>
      <c r="M109" s="203">
        <v>124.6</v>
      </c>
      <c r="N109" s="203">
        <v>21.3</v>
      </c>
      <c r="O109" s="203">
        <v>0.48</v>
      </c>
      <c r="P109" s="107"/>
    </row>
    <row r="110" spans="1:16" s="107" customFormat="1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>
      <c r="A111" s="48"/>
      <c r="B111" s="49" t="s">
        <v>91</v>
      </c>
      <c r="C111" s="50">
        <f t="shared" ref="C111:O111" si="15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5.0199999999999996</v>
      </c>
      <c r="P111" s="107"/>
    </row>
    <row r="112" spans="1:16" s="37" customFormat="1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2E-3</v>
      </c>
      <c r="K113" s="203">
        <v>0.2</v>
      </c>
      <c r="L113" s="203">
        <v>18.399999999999999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2.2200000000000002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143.69999999999999</v>
      </c>
      <c r="N114" s="203">
        <v>26</v>
      </c>
      <c r="O114" s="203">
        <v>1.1000000000000001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150.91999999999999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18.899999999999999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9.1999999999999993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hidden="1" customHeight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>
      <c r="A122" s="48"/>
      <c r="B122" s="49" t="s">
        <v>29</v>
      </c>
      <c r="C122" s="50">
        <f t="shared" ref="C122:O122" si="16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>
      <c r="A123" s="106"/>
      <c r="B123" s="106" t="s">
        <v>50</v>
      </c>
      <c r="C123" s="93">
        <f t="shared" ref="C123:O123" si="17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8.5999999999999993E-2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4.0000000000000001E-3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9.6999999999999993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9.1999999999999993</v>
      </c>
      <c r="M128" s="209">
        <v>42.4</v>
      </c>
      <c r="N128" s="209">
        <v>10</v>
      </c>
      <c r="O128" s="209">
        <v>1.24</v>
      </c>
      <c r="P128" s="107"/>
    </row>
    <row r="129" spans="1:16" s="107" customFormat="1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1:16" s="37" customFormat="1">
      <c r="B130" s="49" t="s">
        <v>91</v>
      </c>
      <c r="C130" s="50">
        <f t="shared" ref="C130:O130" si="18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76.179999999999993</v>
      </c>
      <c r="G130" s="51">
        <f t="shared" si="18"/>
        <v>539.79999999999995</v>
      </c>
      <c r="H130" s="51">
        <f t="shared" si="18"/>
        <v>0.16400000000000001</v>
      </c>
      <c r="I130" s="51">
        <f t="shared" si="18"/>
        <v>13.52</v>
      </c>
      <c r="J130" s="51">
        <f t="shared" si="18"/>
        <v>8.5999999999999993E-2</v>
      </c>
      <c r="K130" s="51">
        <f t="shared" si="18"/>
        <v>1.27</v>
      </c>
      <c r="L130" s="51">
        <f t="shared" si="18"/>
        <v>147.41999999999999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5.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19.059999999999999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4.9000000000000004</v>
      </c>
      <c r="E133" s="203">
        <v>5.33</v>
      </c>
      <c r="F133" s="203">
        <v>19.93</v>
      </c>
      <c r="G133" s="203">
        <v>144.43</v>
      </c>
      <c r="H133" s="203">
        <v>1.4999999999999999E-2</v>
      </c>
      <c r="I133" s="203">
        <v>2.83</v>
      </c>
      <c r="J133" s="203">
        <v>0</v>
      </c>
      <c r="K133" s="203">
        <v>2.4500000000000002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5.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9.0299999999999994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5.5">
      <c r="A135" s="226">
        <v>302</v>
      </c>
      <c r="B135" s="205" t="s">
        <v>284</v>
      </c>
      <c r="C135" s="203">
        <v>150</v>
      </c>
      <c r="D135" s="203">
        <v>4.7</v>
      </c>
      <c r="E135" s="203">
        <v>4.0999999999999996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39.200000000000003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5.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9.6999999999999993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4.9000000000000004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9.1999999999999993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>
      <c r="A138" s="196"/>
      <c r="B138" s="177" t="s">
        <v>29</v>
      </c>
      <c r="C138" s="178">
        <f t="shared" ref="C138:O138" si="19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87.339999999999989</v>
      </c>
      <c r="G138" s="179">
        <f t="shared" si="19"/>
        <v>730.78</v>
      </c>
      <c r="H138" s="179">
        <f t="shared" si="19"/>
        <v>0.55500000000000005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>
      <c r="A139" s="27"/>
      <c r="B139" s="86" t="s">
        <v>52</v>
      </c>
      <c r="C139" s="93">
        <f t="shared" ref="C139:O139" si="20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0.71900000000000008</v>
      </c>
      <c r="I139" s="88">
        <f t="shared" si="20"/>
        <v>105.47</v>
      </c>
      <c r="J139" s="88">
        <f t="shared" si="20"/>
        <v>5.8860000000000001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7.0000000000000007E-2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0.14000000000000001</v>
      </c>
      <c r="I143" s="203">
        <v>3.75</v>
      </c>
      <c r="J143" s="203">
        <v>3.3000000000000002E-2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9.1999999999999993</v>
      </c>
      <c r="M146" s="209">
        <v>42.4</v>
      </c>
      <c r="N146" s="209">
        <v>10</v>
      </c>
      <c r="O146" s="209">
        <v>1.24</v>
      </c>
      <c r="P146" s="107"/>
    </row>
    <row r="147" spans="1:16" s="107" customFormat="1" ht="15.75" hidden="1" customHeight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1:16" s="107" customFormat="1">
      <c r="B148" s="113" t="s">
        <v>91</v>
      </c>
      <c r="C148" s="114">
        <f t="shared" ref="C148:O148" si="21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7.9700000000000006</v>
      </c>
      <c r="J148" s="115">
        <f t="shared" si="21"/>
        <v>9.2999999999999999E-2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5.5">
      <c r="A150" s="226">
        <v>24</v>
      </c>
      <c r="B150" s="202" t="s">
        <v>226</v>
      </c>
      <c r="C150" s="203">
        <v>60</v>
      </c>
      <c r="D150" s="203">
        <v>0.56999999999999995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18.059999999999999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19.600000000000001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1E-3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129.80000000000001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18.899999999999999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9.1999999999999993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>
      <c r="A156" s="27"/>
      <c r="B156" s="49" t="s">
        <v>29</v>
      </c>
      <c r="C156" s="50">
        <f t="shared" ref="C156:O156" si="22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6.8000000000000007</v>
      </c>
      <c r="P156" s="107"/>
    </row>
    <row r="157" spans="1:16" s="37" customFormat="1">
      <c r="A157" s="27"/>
      <c r="B157" s="86" t="s">
        <v>56</v>
      </c>
      <c r="C157" s="93">
        <f t="shared" ref="C157:O157" si="23">C156+C148</f>
        <v>1260</v>
      </c>
      <c r="D157" s="88">
        <f t="shared" si="23"/>
        <v>47.730000000000004</v>
      </c>
      <c r="E157" s="88">
        <f t="shared" si="23"/>
        <v>36.450000000000003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0.59399999999999997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5.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40.159999999999997</v>
      </c>
      <c r="G160" s="203">
        <v>318</v>
      </c>
      <c r="H160" s="203">
        <v>0.39</v>
      </c>
      <c r="I160" s="203">
        <v>0.96</v>
      </c>
      <c r="J160" s="203">
        <v>5.4800000000000001E-2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9.1999999999999993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hidden="1" customHeight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1:16" s="37" customFormat="1">
      <c r="B167" s="49" t="s">
        <v>91</v>
      </c>
      <c r="C167" s="50">
        <f t="shared" ref="C167:O167" si="24">SUM(C160:C166)</f>
        <v>550</v>
      </c>
      <c r="D167" s="51">
        <f t="shared" si="24"/>
        <v>96.74</v>
      </c>
      <c r="E167" s="51">
        <f t="shared" si="24"/>
        <v>16.899999999999999</v>
      </c>
      <c r="F167" s="51">
        <f t="shared" si="24"/>
        <v>81.44</v>
      </c>
      <c r="G167" s="51">
        <f t="shared" si="24"/>
        <v>528.79999999999995</v>
      </c>
      <c r="H167" s="51">
        <f t="shared" si="24"/>
        <v>0.49</v>
      </c>
      <c r="I167" s="51">
        <f t="shared" si="24"/>
        <v>14.56</v>
      </c>
      <c r="J167" s="51">
        <f t="shared" si="24"/>
        <v>6.4799999999999996E-2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4.8299999999999992</v>
      </c>
      <c r="P167" s="107"/>
    </row>
    <row r="168" spans="1:16" s="37" customFormat="1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38.299999999999997</v>
      </c>
      <c r="M169" s="209">
        <v>17.899999999999999</v>
      </c>
      <c r="N169" s="209">
        <v>36.799999999999997</v>
      </c>
      <c r="O169" s="209">
        <v>0.5</v>
      </c>
      <c r="P169" s="107"/>
    </row>
    <row r="170" spans="1:16" s="37" customFormat="1" ht="23.25" hidden="1" customHeight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7.0000000000000007E-2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5.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0.56999999999999995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8.2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18.899999999999999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9.1999999999999993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>
      <c r="A175" s="196"/>
      <c r="B175" s="177" t="s">
        <v>29</v>
      </c>
      <c r="C175" s="178">
        <f t="shared" ref="C175:O175" si="2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0.67999999999999994</v>
      </c>
      <c r="I175" s="179">
        <f t="shared" si="25"/>
        <v>8.0500000000000007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518.33000000000004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>
      <c r="A176" s="27"/>
      <c r="B176" s="86" t="s">
        <v>59</v>
      </c>
      <c r="C176" s="100">
        <f t="shared" ref="C176:O176" si="2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0.30480000000000002</v>
      </c>
      <c r="K176" s="88">
        <f t="shared" si="26"/>
        <v>2.8499999999999996</v>
      </c>
      <c r="L176" s="88">
        <f t="shared" si="26"/>
        <v>493.34999999999991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>
      <c r="A179" s="226"/>
      <c r="B179" s="202" t="s">
        <v>299</v>
      </c>
      <c r="C179" s="203">
        <v>100</v>
      </c>
      <c r="D179" s="169">
        <v>16.18</v>
      </c>
      <c r="E179" s="169">
        <v>9.0399999999999991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2.5099999999999998</v>
      </c>
      <c r="P179" s="107"/>
    </row>
    <row r="180" spans="1:16" s="37" customFormat="1" ht="25.5">
      <c r="A180" s="226">
        <v>24</v>
      </c>
      <c r="B180" s="220" t="s">
        <v>226</v>
      </c>
      <c r="C180" s="209">
        <v>60</v>
      </c>
      <c r="D180" s="209">
        <v>0.56999999999999995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18.059999999999999</v>
      </c>
      <c r="N180" s="209">
        <v>9.9</v>
      </c>
      <c r="O180" s="209">
        <v>0.46</v>
      </c>
      <c r="P180" s="107"/>
    </row>
    <row r="181" spans="1:16" s="37" customFormat="1" ht="25.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2.1800000000000002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9.1999999999999993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1:16" s="37" customFormat="1">
      <c r="B184" s="49" t="s">
        <v>91</v>
      </c>
      <c r="C184" s="50">
        <f t="shared" ref="C184:O184" si="27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64.349999999999994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4.9099999999999993</v>
      </c>
      <c r="P184" s="107"/>
    </row>
    <row r="185" spans="1:16" s="37" customFormat="1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5.5">
      <c r="A187" s="226"/>
      <c r="B187" s="205" t="s">
        <v>300</v>
      </c>
      <c r="C187" s="203">
        <v>250</v>
      </c>
      <c r="D187" s="203">
        <v>2.1800000000000002</v>
      </c>
      <c r="E187" s="203">
        <v>3.63</v>
      </c>
      <c r="F187" s="203">
        <v>12.11</v>
      </c>
      <c r="G187" s="203">
        <v>89.85</v>
      </c>
      <c r="H187" s="203">
        <v>4.4999999999999998E-2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35.159999999999997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262.39999999999998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9.1999999999999993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hidden="1" customHeight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hidden="1" customHeight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6" s="158" customFormat="1">
      <c r="A195" s="156"/>
      <c r="B195" s="157" t="s">
        <v>29</v>
      </c>
      <c r="C195" s="159">
        <f t="shared" ref="C195:O195" si="28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63.399999999999991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77.919999999999987</v>
      </c>
      <c r="O195" s="51">
        <f t="shared" si="28"/>
        <v>7.29</v>
      </c>
    </row>
    <row r="196" spans="1:16">
      <c r="A196" s="1"/>
      <c r="B196" s="31" t="s">
        <v>61</v>
      </c>
      <c r="C196" s="41">
        <f t="shared" ref="C196:O196" si="29">C195+C184</f>
        <v>1280</v>
      </c>
      <c r="D196" s="29">
        <f t="shared" si="29"/>
        <v>53.23</v>
      </c>
      <c r="E196" s="29">
        <f t="shared" si="29"/>
        <v>40.659999999999997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421.33999999999992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6">
      <c r="A197" s="1"/>
      <c r="B197" s="42" t="s">
        <v>4</v>
      </c>
      <c r="C197" s="42"/>
      <c r="D197" s="30">
        <f t="shared" ref="D197:O197" si="30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8.1240000000000006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5887.3799999999992</v>
      </c>
      <c r="M197" s="30">
        <f t="shared" si="30"/>
        <v>8707.48</v>
      </c>
      <c r="N197" s="30">
        <f t="shared" si="30"/>
        <v>2373</v>
      </c>
      <c r="O197" s="30">
        <f t="shared" si="30"/>
        <v>147.88999999999999</v>
      </c>
    </row>
    <row r="199" spans="1:16" s="43" customFormat="1">
      <c r="A199" s="117"/>
      <c r="B199" s="246" t="s">
        <v>62</v>
      </c>
      <c r="C199" s="247"/>
      <c r="D199" s="118">
        <f t="shared" ref="D199:O199" si="31">D184+D167+D148+D130+D111+D91+D70+D51+D33+D12</f>
        <v>301.83</v>
      </c>
      <c r="E199" s="118">
        <f t="shared" si="31"/>
        <v>208.90999999999997</v>
      </c>
      <c r="F199" s="118">
        <f t="shared" si="31"/>
        <v>607.19000000000005</v>
      </c>
      <c r="G199" s="3">
        <f t="shared" si="31"/>
        <v>5212.1400000000003</v>
      </c>
      <c r="H199" s="3">
        <f t="shared" si="31"/>
        <v>3.6440000000000001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4114.8999999999996</v>
      </c>
      <c r="N199" s="3">
        <f t="shared" si="31"/>
        <v>1187.4099999999999</v>
      </c>
      <c r="O199" s="3">
        <f t="shared" si="31"/>
        <v>70.510000000000005</v>
      </c>
      <c r="P199" s="107"/>
    </row>
    <row r="200" spans="1:16">
      <c r="A200" s="119"/>
      <c r="B200" s="246" t="s">
        <v>63</v>
      </c>
      <c r="C200" s="247"/>
      <c r="D200" s="120">
        <f>D199/10</f>
        <v>30.183</v>
      </c>
      <c r="E200" s="120">
        <f t="shared" ref="E200:M200" si="32">E199/10</f>
        <v>20.890999999999998</v>
      </c>
      <c r="F200" s="120">
        <f t="shared" si="32"/>
        <v>60.719000000000008</v>
      </c>
      <c r="G200" s="5">
        <f t="shared" si="32"/>
        <v>521.21400000000006</v>
      </c>
      <c r="H200" s="5">
        <f t="shared" si="32"/>
        <v>0.3644</v>
      </c>
      <c r="I200" s="5">
        <f t="shared" si="32"/>
        <v>10.945</v>
      </c>
      <c r="J200" s="5">
        <f t="shared" si="32"/>
        <v>0.17488000000000001</v>
      </c>
      <c r="K200" s="5">
        <f>K199/10</f>
        <v>1.5590000000000002</v>
      </c>
      <c r="L200" s="5">
        <f t="shared" si="32"/>
        <v>338.68200000000002</v>
      </c>
      <c r="M200" s="5">
        <f t="shared" si="32"/>
        <v>411.48999999999995</v>
      </c>
      <c r="N200" s="5">
        <f>N199/10</f>
        <v>118.74099999999999</v>
      </c>
      <c r="O200" s="5">
        <f>O199/10</f>
        <v>7.0510000000000002</v>
      </c>
    </row>
    <row r="201" spans="1:16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6">
      <c r="A202" s="262" t="s">
        <v>65</v>
      </c>
      <c r="B202" s="263"/>
      <c r="C202" s="264"/>
      <c r="D202" s="128">
        <f>D200/D215</f>
        <v>0.39198701298701299</v>
      </c>
      <c r="E202" s="128">
        <f t="shared" ref="E202:O202" si="33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0.33127272727272727</v>
      </c>
      <c r="I202" s="8">
        <f t="shared" si="33"/>
        <v>0.18241666666666667</v>
      </c>
      <c r="J202" s="8">
        <f t="shared" si="33"/>
        <v>2.4982857142857146E-4</v>
      </c>
      <c r="K202" s="8">
        <f t="shared" si="33"/>
        <v>0.15590000000000001</v>
      </c>
      <c r="L202" s="8">
        <f t="shared" si="33"/>
        <v>0.30789272727272726</v>
      </c>
      <c r="M202" s="8">
        <f t="shared" si="33"/>
        <v>0.37408181818181813</v>
      </c>
      <c r="N202" s="8">
        <f t="shared" si="33"/>
        <v>0.47496399999999994</v>
      </c>
      <c r="O202" s="8">
        <f t="shared" si="33"/>
        <v>0.58758333333333335</v>
      </c>
    </row>
    <row r="203" spans="1:16">
      <c r="A203" s="273" t="s">
        <v>66</v>
      </c>
      <c r="B203" s="274"/>
      <c r="C203" s="275"/>
      <c r="D203" s="9">
        <f>D200/D217</f>
        <v>0.38303299492385789</v>
      </c>
      <c r="E203" s="26">
        <f t="shared" ref="E203:O203" si="34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0.26028571428571429</v>
      </c>
      <c r="I203" s="9">
        <f t="shared" si="34"/>
        <v>0.1277129521586931</v>
      </c>
      <c r="J203" s="9">
        <f t="shared" si="34"/>
        <v>2.2483929030599128E-4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0.53015037593984959</v>
      </c>
    </row>
    <row r="204" spans="1:16" s="43" customFormat="1">
      <c r="A204" s="122"/>
      <c r="B204" s="250" t="s">
        <v>67</v>
      </c>
      <c r="C204" s="251"/>
      <c r="D204" s="123">
        <f t="shared" ref="D204:O204" si="35">D195+D175+D156+D138+D122+D102+D81+D60+D41+D23</f>
        <v>257.68</v>
      </c>
      <c r="E204" s="123">
        <f t="shared" si="35"/>
        <v>231.63999999999996</v>
      </c>
      <c r="F204" s="123">
        <f t="shared" si="35"/>
        <v>702.19999999999993</v>
      </c>
      <c r="G204" s="3">
        <f t="shared" si="35"/>
        <v>6287.7499999999991</v>
      </c>
      <c r="H204" s="3">
        <f t="shared" si="35"/>
        <v>4.4800000000000004</v>
      </c>
      <c r="I204" s="3">
        <f t="shared" si="35"/>
        <v>489.19000000000005</v>
      </c>
      <c r="J204" s="3">
        <f t="shared" si="35"/>
        <v>13.037000000000001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6">
      <c r="A205" s="124"/>
      <c r="B205" s="250" t="s">
        <v>68</v>
      </c>
      <c r="C205" s="251"/>
      <c r="D205" s="125">
        <f>D204/10</f>
        <v>25.768000000000001</v>
      </c>
      <c r="E205" s="125">
        <f t="shared" ref="E205:O205" si="36">E204/10</f>
        <v>23.163999999999994</v>
      </c>
      <c r="F205" s="125">
        <f t="shared" si="36"/>
        <v>70.22</v>
      </c>
      <c r="G205" s="5">
        <f>G204/10</f>
        <v>628.77499999999986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1.3037000000000001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459.25799999999992</v>
      </c>
      <c r="N205" s="5">
        <f t="shared" si="36"/>
        <v>118.55900000000001</v>
      </c>
      <c r="O205" s="5">
        <f t="shared" si="36"/>
        <v>7.7380000000000013</v>
      </c>
    </row>
    <row r="206" spans="1:16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0.33155898373822112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6">
      <c r="A207" s="262" t="s">
        <v>65</v>
      </c>
      <c r="B207" s="263"/>
      <c r="C207" s="264"/>
      <c r="D207" s="128">
        <f>D205/D215</f>
        <v>0.33464935064935064</v>
      </c>
      <c r="E207" s="128">
        <f t="shared" ref="E207:O207" si="37">E205/E215</f>
        <v>0.29321518987341766</v>
      </c>
      <c r="F207" s="128">
        <f t="shared" si="37"/>
        <v>0.20961194029850747</v>
      </c>
      <c r="G207" s="8">
        <f t="shared" si="37"/>
        <v>0.26756382978723398</v>
      </c>
      <c r="H207" s="8">
        <f t="shared" si="37"/>
        <v>0.40727272727272729</v>
      </c>
      <c r="I207" s="8">
        <f t="shared" si="37"/>
        <v>0.81531666666666669</v>
      </c>
      <c r="J207" s="8">
        <f t="shared" si="37"/>
        <v>1.8624285714285715E-3</v>
      </c>
      <c r="K207" s="8">
        <f t="shared" si="37"/>
        <v>0.33839999999999992</v>
      </c>
      <c r="L207" s="8">
        <f t="shared" si="37"/>
        <v>0.22732363636363639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0.64483333333333348</v>
      </c>
    </row>
    <row r="208" spans="1:16">
      <c r="A208" s="260" t="s">
        <v>66</v>
      </c>
      <c r="B208" s="252"/>
      <c r="C208" s="261"/>
      <c r="D208" s="127">
        <f>D205/D217</f>
        <v>0.32700507614213198</v>
      </c>
      <c r="E208" s="127">
        <f t="shared" ref="E208:O208" si="3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0.57081680280046676</v>
      </c>
      <c r="J208" s="9">
        <f t="shared" si="38"/>
        <v>1.6761378246335822E-3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0.33400581818181813</v>
      </c>
      <c r="N208" s="9">
        <f t="shared" si="38"/>
        <v>0.42677825773938088</v>
      </c>
      <c r="O208" s="9">
        <f t="shared" si="38"/>
        <v>0.58180451127819555</v>
      </c>
    </row>
    <row r="209" spans="1:16" s="43" customFormat="1">
      <c r="A209" s="2"/>
      <c r="B209" s="243" t="s">
        <v>70</v>
      </c>
      <c r="C209" s="245"/>
      <c r="D209" s="3">
        <f>D204+D199</f>
        <v>559.51</v>
      </c>
      <c r="E209" s="3">
        <f t="shared" ref="E209:O209" si="3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8.1240000000000006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6">
      <c r="A210" s="4"/>
      <c r="B210" s="243" t="s">
        <v>71</v>
      </c>
      <c r="C210" s="245"/>
      <c r="D210" s="5">
        <f>D209/10</f>
        <v>55.951000000000001</v>
      </c>
      <c r="E210" s="5">
        <f t="shared" ref="E210:O210" si="40">E209/10</f>
        <v>44.054999999999993</v>
      </c>
      <c r="F210" s="5">
        <f t="shared" si="40"/>
        <v>130.93899999999999</v>
      </c>
      <c r="G210" s="5">
        <f t="shared" si="40"/>
        <v>1149.989</v>
      </c>
      <c r="H210" s="5">
        <f t="shared" si="40"/>
        <v>0.81240000000000001</v>
      </c>
      <c r="I210" s="5">
        <f t="shared" si="40"/>
        <v>59.864000000000011</v>
      </c>
      <c r="J210" s="5">
        <f t="shared" si="40"/>
        <v>1.4785800000000002</v>
      </c>
      <c r="K210" s="5">
        <f t="shared" si="40"/>
        <v>4.9429999999999996</v>
      </c>
      <c r="L210" s="5">
        <f t="shared" si="40"/>
        <v>588.73800000000006</v>
      </c>
      <c r="M210" s="5">
        <f t="shared" si="40"/>
        <v>870.74799999999993</v>
      </c>
      <c r="N210" s="5">
        <f t="shared" si="40"/>
        <v>237.3</v>
      </c>
      <c r="O210" s="5">
        <f t="shared" si="40"/>
        <v>14.789000000000001</v>
      </c>
    </row>
    <row r="211" spans="1:16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6">
      <c r="A212" s="243" t="s">
        <v>65</v>
      </c>
      <c r="B212" s="244"/>
      <c r="C212" s="245"/>
      <c r="D212" s="8">
        <f>D210/D215</f>
        <v>0.72663636363636364</v>
      </c>
      <c r="E212" s="8">
        <f t="shared" ref="E212:O212" si="41">E210/E215</f>
        <v>0.55765822784810115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0.73854545454545451</v>
      </c>
      <c r="I212" s="8">
        <f t="shared" si="41"/>
        <v>0.99773333333333347</v>
      </c>
      <c r="J212" s="8">
        <f t="shared" si="41"/>
        <v>2.112257142857143E-3</v>
      </c>
      <c r="K212" s="8">
        <f t="shared" si="41"/>
        <v>0.49429999999999996</v>
      </c>
      <c r="L212" s="8">
        <f t="shared" si="41"/>
        <v>0.53521636363636371</v>
      </c>
      <c r="M212" s="8">
        <f t="shared" si="41"/>
        <v>0.7915890909090908</v>
      </c>
      <c r="N212" s="8">
        <f t="shared" si="41"/>
        <v>0.94920000000000004</v>
      </c>
      <c r="O212" s="8">
        <f t="shared" si="41"/>
        <v>1.2324166666666667</v>
      </c>
    </row>
    <row r="213" spans="1:16">
      <c r="A213" s="267" t="s">
        <v>66</v>
      </c>
      <c r="B213" s="268"/>
      <c r="C213" s="269"/>
      <c r="D213" s="9">
        <f>D210/D217</f>
        <v>0.71003807106598993</v>
      </c>
      <c r="E213" s="9">
        <f>E210/E217</f>
        <v>0.5662596401028277</v>
      </c>
      <c r="F213" s="9">
        <f t="shared" ref="F213:O213" si="42">F210/F217</f>
        <v>0.41647264631043257</v>
      </c>
      <c r="G213" s="9">
        <f t="shared" si="42"/>
        <v>0.5060012320147842</v>
      </c>
      <c r="H213" s="9">
        <f t="shared" si="42"/>
        <v>0.58028571428571429</v>
      </c>
      <c r="I213" s="9">
        <f t="shared" si="42"/>
        <v>0.69852975495915992</v>
      </c>
      <c r="J213" s="9">
        <f t="shared" si="42"/>
        <v>1.9009771149395736E-3</v>
      </c>
      <c r="K213" s="9">
        <f t="shared" si="42"/>
        <v>0.44531531531531532</v>
      </c>
      <c r="L213" s="9">
        <f t="shared" si="42"/>
        <v>0.50845323430348044</v>
      </c>
      <c r="M213" s="9">
        <f t="shared" si="42"/>
        <v>0.63327127272727268</v>
      </c>
      <c r="N213" s="9">
        <f t="shared" si="42"/>
        <v>0.85421166306695462</v>
      </c>
      <c r="O213" s="9">
        <f t="shared" si="42"/>
        <v>1.1119548872180451</v>
      </c>
    </row>
    <row r="214" spans="1:16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1.1000000000000001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6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1.1000000000000001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6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6">
      <c r="A217" s="18"/>
      <c r="B217" s="14" t="s">
        <v>74</v>
      </c>
      <c r="C217" s="17"/>
      <c r="D217" s="19">
        <v>78.8</v>
      </c>
      <c r="E217" s="19">
        <v>77.8</v>
      </c>
      <c r="F217" s="19">
        <v>314.39999999999998</v>
      </c>
      <c r="G217" s="20">
        <v>2272.6999999999998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1157.9000000000001</v>
      </c>
      <c r="M217" s="19">
        <v>1375</v>
      </c>
      <c r="N217" s="19">
        <v>277.8</v>
      </c>
      <c r="O217" s="19">
        <v>13.3</v>
      </c>
    </row>
    <row r="218" spans="1:16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6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6">
      <c r="A220" s="18"/>
      <c r="B220" s="258"/>
      <c r="C220" s="259"/>
      <c r="D220" s="24" t="s">
        <v>1</v>
      </c>
      <c r="E220" s="25">
        <f>G205/G215</f>
        <v>0.26756382978723398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workbookViewId="0">
      <selection activeCell="C5" sqref="C5"/>
    </sheetView>
  </sheetViews>
  <sheetFormatPr defaultColWidth="9" defaultRowHeight="12.75"/>
  <cols>
    <col min="1" max="1" width="10.85546875" customWidth="1"/>
    <col min="2" max="2" width="15.140625" customWidth="1"/>
    <col min="3" max="5" width="9" customWidth="1"/>
    <col min="6" max="6" width="9.140625" style="43" customWidth="1"/>
    <col min="7" max="7" width="9" customWidth="1"/>
    <col min="8" max="8" width="9.140625" style="43" customWidth="1"/>
    <col min="9" max="9" width="9" customWidth="1"/>
    <col min="10" max="10" width="9.140625" style="43" customWidth="1"/>
    <col min="11" max="11" width="2.85546875" customWidth="1"/>
    <col min="12" max="12" width="7.42578125" customWidth="1"/>
  </cols>
  <sheetData>
    <row r="1" spans="1:27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27">
      <c r="C2" t="s">
        <v>111</v>
      </c>
      <c r="E2" t="s">
        <v>112</v>
      </c>
      <c r="G2" t="s">
        <v>113</v>
      </c>
    </row>
    <row r="3" spans="1:27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27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27" s="43" customFormat="1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15.148999999999999</v>
      </c>
      <c r="F5" s="36">
        <f>E5/$E$3</f>
        <v>0.19175949367088607</v>
      </c>
      <c r="G5" s="35">
        <f>'Региональное меню'!F12</f>
        <v>64.132000000000005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27" s="43" customFormat="1">
      <c r="A6" s="34" t="s">
        <v>97</v>
      </c>
      <c r="B6" s="34" t="s">
        <v>98</v>
      </c>
      <c r="C6" s="35">
        <f>'Региональное меню'!D33</f>
        <v>16.827999999999999</v>
      </c>
      <c r="D6" s="36">
        <f t="shared" ref="D6:D26" si="0">C6/$C$3</f>
        <v>0.21854545454545454</v>
      </c>
      <c r="E6" s="35">
        <f>'Региональное меню'!E33</f>
        <v>17.035666666666668</v>
      </c>
      <c r="F6" s="36">
        <f t="shared" ref="F6:F26" si="1">E6/$E$3</f>
        <v>0.21564135021097047</v>
      </c>
      <c r="G6" s="35">
        <f>'Региональное меню'!F33</f>
        <v>77.291666666666657</v>
      </c>
      <c r="H6" s="36">
        <f t="shared" ref="H6:H26" si="2">G6/$G$3</f>
        <v>0.23072139303482583</v>
      </c>
      <c r="I6" s="35">
        <f>'Региональное меню'!G33</f>
        <v>531.42499999999995</v>
      </c>
      <c r="J6" s="36">
        <f t="shared" ref="J6:J26" si="3">I6/$I$3</f>
        <v>0.22613829787234041</v>
      </c>
    </row>
    <row r="7" spans="1:27" s="45" customFormat="1">
      <c r="A7" s="34" t="s">
        <v>99</v>
      </c>
      <c r="B7" s="34" t="s">
        <v>100</v>
      </c>
      <c r="C7" s="35">
        <f>'Региональное меню'!D51</f>
        <v>17.574999999999999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78.789000000000016</v>
      </c>
      <c r="H7" s="36">
        <f t="shared" si="2"/>
        <v>0.23519104477611946</v>
      </c>
      <c r="I7" s="35">
        <f>'Региональное меню'!G51</f>
        <v>540.53200000000004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>
      <c r="A8" s="34" t="s">
        <v>101</v>
      </c>
      <c r="B8" s="34" t="s">
        <v>102</v>
      </c>
      <c r="C8" s="35">
        <f>'Региональное меню'!D70</f>
        <v>24.734999999999999</v>
      </c>
      <c r="D8" s="36">
        <f t="shared" si="0"/>
        <v>0.3212337662337662</v>
      </c>
      <c r="E8" s="35">
        <f>'Региональное меню'!E70</f>
        <v>20.423999999999999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0.21931343283582089</v>
      </c>
      <c r="I8" s="35">
        <f>'Региональное меню'!G70</f>
        <v>611.80200000000002</v>
      </c>
      <c r="J8" s="36">
        <f t="shared" si="3"/>
        <v>0.26034127659574469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0.33657142857142852</v>
      </c>
      <c r="E9" s="35">
        <f>'Региональное меню'!E91</f>
        <v>25.778000000000002</v>
      </c>
      <c r="F9" s="36">
        <f>E9/$E$3</f>
        <v>0.32630379746835447</v>
      </c>
      <c r="G9" s="35">
        <f>'Региональное меню'!F91</f>
        <v>88.225999999999999</v>
      </c>
      <c r="H9" s="80">
        <f t="shared" si="2"/>
        <v>0.26336119402985075</v>
      </c>
      <c r="I9" s="35">
        <f>'Региональное меню'!G91</f>
        <v>690.42499999999995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>
      <c r="A10" s="34" t="s">
        <v>105</v>
      </c>
      <c r="B10" s="34" t="s">
        <v>96</v>
      </c>
      <c r="C10" s="35">
        <f>'Региональное меню'!D111</f>
        <v>20.995000000000001</v>
      </c>
      <c r="D10" s="36">
        <f t="shared" si="0"/>
        <v>0.27266233766233766</v>
      </c>
      <c r="E10" s="35">
        <f>'Региональное меню'!E111</f>
        <v>20.274999999999999</v>
      </c>
      <c r="F10" s="36">
        <f t="shared" si="1"/>
        <v>0.25664556962025314</v>
      </c>
      <c r="G10" s="35">
        <f>'Региональное меню'!F111</f>
        <v>92.924999999999997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0.28925974025974027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94.324999999999989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0.28284978723404253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45" customFormat="1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0.27847012987012981</v>
      </c>
      <c r="E12" s="35">
        <f>'Региональное меню'!E150</f>
        <v>8.6048000000000009</v>
      </c>
      <c r="F12" s="36">
        <f t="shared" si="1"/>
        <v>0.10892151898734179</v>
      </c>
      <c r="G12" s="35">
        <f>'Региональное меню'!F150</f>
        <v>86.473799999999997</v>
      </c>
      <c r="H12" s="36">
        <f t="shared" si="2"/>
        <v>0.25813074626865673</v>
      </c>
      <c r="I12" s="35">
        <f>'Региональное меню'!G150</f>
        <v>514.76120000000003</v>
      </c>
      <c r="J12" s="36">
        <f t="shared" si="3"/>
        <v>0.21904731914893619</v>
      </c>
      <c r="K12" s="43"/>
      <c r="L12" s="43"/>
      <c r="M12" s="43"/>
      <c r="N12" s="43"/>
      <c r="O12" s="43"/>
      <c r="P12" s="43"/>
      <c r="Q12" s="43"/>
      <c r="R12" s="43"/>
    </row>
    <row r="13" spans="1:27" s="45" customFormat="1">
      <c r="A13" s="34" t="s">
        <v>108</v>
      </c>
      <c r="B13" s="34" t="s">
        <v>102</v>
      </c>
      <c r="C13" s="35">
        <f>'Региональное меню'!D172</f>
        <v>18.657399999999999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83.507066666666674</v>
      </c>
      <c r="H13" s="36">
        <f t="shared" si="2"/>
        <v>0.24927482587064678</v>
      </c>
      <c r="I13" s="35">
        <f>'Региональное меню'!G172</f>
        <v>577.53253333333339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27" s="45" customFormat="1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17.692900000000002</v>
      </c>
      <c r="F14" s="36">
        <f t="shared" si="1"/>
        <v>0.22396075949367092</v>
      </c>
      <c r="G14" s="35">
        <f>'Региональное меню'!F189</f>
        <v>82.647800000000004</v>
      </c>
      <c r="H14" s="36">
        <f t="shared" si="2"/>
        <v>0.24670985074626867</v>
      </c>
      <c r="I14" s="35">
        <f>'Региональное меню'!G189</f>
        <v>561.18190000000004</v>
      </c>
      <c r="J14" s="36">
        <f t="shared" si="3"/>
        <v>0.23880080851063831</v>
      </c>
      <c r="K14" s="43"/>
      <c r="L14" s="43"/>
      <c r="M14" s="43"/>
      <c r="N14" s="43"/>
      <c r="O14" s="43"/>
      <c r="P14" s="43"/>
      <c r="Q14" s="43"/>
      <c r="R14" s="43"/>
    </row>
    <row r="15" spans="1:27" s="37" customFormat="1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18.188030000000001</v>
      </c>
      <c r="F15" s="132">
        <f>AVERAGE(F5:F14)</f>
        <v>0.23022822784810129</v>
      </c>
      <c r="G15" s="39">
        <f>SUM(G5:G14)/10</f>
        <v>82.178733333333327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27" s="37" customFormat="1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0.31055844155844159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0.29377850746268652</v>
      </c>
      <c r="I17" s="35">
        <f>'Региональное меню'!G23</f>
        <v>709.17900000000009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0.32270129870129871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85.716000000000008</v>
      </c>
      <c r="H18" s="36">
        <f t="shared" si="2"/>
        <v>0.25586865671641795</v>
      </c>
      <c r="I18" s="35">
        <f>'Региональное меню'!G41</f>
        <v>622.07600000000002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>
      <c r="A19" s="34" t="s">
        <v>99</v>
      </c>
      <c r="B19" s="34" t="s">
        <v>100</v>
      </c>
      <c r="C19" s="35">
        <f>'Региональное меню'!D60</f>
        <v>40.904000000000003</v>
      </c>
      <c r="D19" s="36">
        <f t="shared" si="0"/>
        <v>0.53122077922077926</v>
      </c>
      <c r="E19" s="35">
        <f>'Региональное меню'!E60</f>
        <v>21.364999999999998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872.15599999999995</v>
      </c>
      <c r="J19" s="36">
        <f t="shared" si="3"/>
        <v>0.37113021276595742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0.36076623376623379</v>
      </c>
      <c r="E20" s="35">
        <f>'Региональное меню'!E81</f>
        <v>25.672000000000001</v>
      </c>
      <c r="F20" s="36">
        <f t="shared" si="1"/>
        <v>0.32496202531645568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>
      <c r="A21" s="34" t="s">
        <v>103</v>
      </c>
      <c r="B21" s="34" t="s">
        <v>104</v>
      </c>
      <c r="C21" s="35">
        <f>'Региональное меню'!D102</f>
        <v>24.553999999999998</v>
      </c>
      <c r="D21" s="36">
        <f>C21/$C$3</f>
        <v>0.31888311688311688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0.30575124378109447</v>
      </c>
      <c r="I21" s="35">
        <f>'Региональное меню'!G102</f>
        <v>710.54366666666658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76.942582278480998</v>
      </c>
      <c r="G22" s="35">
        <f>'Региональное меню'!F122</f>
        <v>86.643999999999991</v>
      </c>
      <c r="H22" s="36">
        <f t="shared" si="2"/>
        <v>0.25863880597014921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0.36128571428571432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89.594999999999999</v>
      </c>
      <c r="H23" s="36">
        <f t="shared" si="2"/>
        <v>0.26744776119402985</v>
      </c>
      <c r="I23" s="35">
        <f>'Региональное меню'!G140</f>
        <v>641.41999999999996</v>
      </c>
      <c r="J23" s="36">
        <f t="shared" si="3"/>
        <v>0.27294468085106383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0.27925625879043592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741.08804444444456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0.29402077922077918</v>
      </c>
      <c r="E25" s="35">
        <f>'Региональное меню'!E180</f>
        <v>34.300199999999997</v>
      </c>
      <c r="F25" s="36">
        <f t="shared" si="1"/>
        <v>0.43417974683544297</v>
      </c>
      <c r="G25" s="35">
        <f>'Региональное меню'!F180</f>
        <v>79.286000000000001</v>
      </c>
      <c r="H25" s="36">
        <f t="shared" si="2"/>
        <v>0.23667462686567164</v>
      </c>
      <c r="I25" s="35">
        <f>'Региональное меню'!G180</f>
        <v>713.09699999999998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0.34272727272727271</v>
      </c>
      <c r="E26" s="35">
        <f>'Региональное меню'!E200</f>
        <v>25.714999999999996</v>
      </c>
      <c r="F26" s="36">
        <f t="shared" si="1"/>
        <v>0.32550632911392402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815.22100000000012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>
      <c r="A27" s="38" t="s">
        <v>110</v>
      </c>
      <c r="B27" s="38"/>
      <c r="C27" s="39">
        <f>SUM(C17:C26)/10</f>
        <v>27.237860000000001</v>
      </c>
      <c r="D27" s="132">
        <f>AVERAGE(D17:D26)</f>
        <v>0.35373844155844159</v>
      </c>
      <c r="E27" s="39">
        <f>SUM(E17:E26)/10</f>
        <v>629.23554444444437</v>
      </c>
      <c r="F27" s="132">
        <f>AVERAGE(F17:F26)</f>
        <v>7.9650068917018277</v>
      </c>
      <c r="G27" s="39">
        <f>SUM(G17:G26)/10</f>
        <v>99.596828888888894</v>
      </c>
      <c r="H27" s="132">
        <f>AVERAGE(H17:H26)</f>
        <v>0.29730396683250415</v>
      </c>
      <c r="I27" s="39">
        <f>SUM(I17:I26)/10</f>
        <v>735.20857111111116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:18">
      <c r="L28" s="43"/>
      <c r="M28" s="43"/>
      <c r="N28" s="43"/>
      <c r="O28" s="43"/>
      <c r="P28" s="43"/>
      <c r="Q28" s="43"/>
      <c r="R28" s="43"/>
    </row>
    <row r="29" spans="1:18">
      <c r="L29" s="43"/>
      <c r="M29" s="43"/>
      <c r="N29" s="43"/>
      <c r="O29" s="43"/>
      <c r="P29" s="43"/>
      <c r="Q29" s="43"/>
      <c r="R29" s="43"/>
    </row>
  </sheetData>
  <mergeCells count="2">
    <mergeCell ref="A1:J1"/>
    <mergeCell ref="A3:B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Региональное меню</vt:lpstr>
      <vt:lpstr>Диетменю целиакия</vt:lpstr>
      <vt:lpstr>Диетменю фенилкетонурия</vt:lpstr>
      <vt:lpstr>Диетменю сах.диабет</vt:lpstr>
      <vt:lpstr>П и ЭЦ_кор</vt:lpstr>
    </vt:vector>
  </TitlesOfParts>
  <Company>MacBook 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USER</cp:lastModifiedBy>
  <cp:lastPrinted>2021-01-12T11:11:41Z</cp:lastPrinted>
  <dcterms:created xsi:type="dcterms:W3CDTF">2020-09-15T06:15:04Z</dcterms:created>
  <dcterms:modified xsi:type="dcterms:W3CDTF">2021-08-26T07:43:16Z</dcterms:modified>
</cp:coreProperties>
</file>