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школы " sheetId="1" r:id="rId1"/>
  </sheets>
  <definedNames>
    <definedName name="_xlnm.Print_Area" localSheetId="0">'школы '!$A$1:$N$27</definedName>
  </definedNames>
  <calcPr fullCalcOnLoad="1"/>
</workbook>
</file>

<file path=xl/sharedStrings.xml><?xml version="1.0" encoding="utf-8"?>
<sst xmlns="http://schemas.openxmlformats.org/spreadsheetml/2006/main" count="51" uniqueCount="37">
  <si>
    <t>340 в т.ч.</t>
  </si>
  <si>
    <t>итого</t>
  </si>
  <si>
    <t>январь</t>
  </si>
  <si>
    <t>Директор школы</t>
  </si>
  <si>
    <t>О.Н.Максимова</t>
  </si>
  <si>
    <t>Главный  бухгалтер</t>
  </si>
  <si>
    <t>Н.А.Замула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</si>
  <si>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</si>
  <si>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</si>
  <si>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</si>
  <si>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</si>
  <si>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</si>
  <si>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</si>
  <si>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</si>
  <si>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</si>
  <si>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</si>
  <si>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</si>
  <si>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</si>
  <si>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290 в т.ч.</t>
  </si>
  <si>
    <t>питание</t>
  </si>
  <si>
    <t>налог на прибыль</t>
  </si>
  <si>
    <t>пени</t>
  </si>
  <si>
    <t xml:space="preserve">340 в т.ч. </t>
  </si>
  <si>
    <t>Всего расход аренда</t>
  </si>
  <si>
    <t>Остаток аренда</t>
  </si>
  <si>
    <t>ДОП.ПИТАНИЕ Финансирование</t>
  </si>
  <si>
    <t>АРЕНДА Поступление</t>
  </si>
  <si>
    <t>Остаток доп.питание</t>
  </si>
  <si>
    <t>ВСЕГО поступление внебюджет</t>
  </si>
  <si>
    <t>ВСЕГО расход внебюджет</t>
  </si>
  <si>
    <t>ВСЕГО остаток внебюджет</t>
  </si>
  <si>
    <t>остаток на счете на 01.01.2019 год по доп.питанию</t>
  </si>
  <si>
    <t>аренда (инфо стенд)</t>
  </si>
  <si>
    <t>пени Энергосбыт</t>
  </si>
  <si>
    <t>пени налоги</t>
  </si>
  <si>
    <t>МБОУ Ясиновская СОШ им. 30-й гв. Иркутско-Пинской дивизии</t>
  </si>
  <si>
    <t>Информация о расходовании внебюджетных средств  за январь-декабрь 2022 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</si>
</sst>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0" fontId="6" fillId="0" borderId="0" xfId="0" applyNumberFormat="1" applyFont="1" applyFill="1" applyBorder="1" applyAlignment="1">
      <alignment horizontal="center"/>
    </xf>
    <xf numFmtId="183" fontId="5" fillId="0" borderId="1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/>
    </xf>
    <xf numFmtId="184" fontId="5" fillId="0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right"/>
    </xf>
    <xf numFmtId="183" fontId="5" fillId="0" borderId="11" xfId="0" applyNumberFormat="1" applyFont="1" applyFill="1" applyBorder="1" applyAlignment="1">
      <alignment horizontal="right" wrapText="1"/>
    </xf>
    <xf numFmtId="184" fontId="5" fillId="33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left"/>
    </xf>
    <xf numFmtId="183" fontId="7" fillId="0" borderId="0" xfId="0" applyNumberFormat="1" applyFont="1" applyFill="1" applyBorder="1" applyAlignment="1">
      <alignment horizontal="right" wrapText="1"/>
    </xf>
    <xf numFmtId="184" fontId="5" fillId="0" borderId="0" xfId="0" applyNumberFormat="1" applyFont="1" applyFill="1" applyBorder="1" applyAlignment="1">
      <alignment/>
    </xf>
    <xf numFmtId="183" fontId="7" fillId="33" borderId="11" xfId="0" applyNumberFormat="1" applyFont="1" applyFill="1" applyBorder="1" applyAlignment="1">
      <alignment horizontal="right" wrapText="1"/>
    </xf>
    <xf numFmtId="183" fontId="5" fillId="34" borderId="10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184" fontId="5" fillId="34" borderId="11" xfId="0" applyNumberFormat="1" applyFont="1" applyFill="1" applyBorder="1" applyAlignment="1">
      <alignment wrapText="1"/>
    </xf>
    <xf numFmtId="183" fontId="5" fillId="34" borderId="11" xfId="0" applyNumberFormat="1" applyFont="1" applyFill="1" applyBorder="1" applyAlignment="1">
      <alignment wrapText="1"/>
    </xf>
    <xf numFmtId="183" fontId="5" fillId="34" borderId="11" xfId="0" applyNumberFormat="1" applyFont="1" applyFill="1" applyBorder="1" applyAlignment="1">
      <alignment horizontal="right" wrapText="1"/>
    </xf>
    <xf numFmtId="184" fontId="6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3" fontId="6" fillId="34" borderId="11" xfId="0" applyNumberFormat="1" applyFont="1" applyFill="1" applyBorder="1" applyAlignment="1">
      <alignment horizontal="right" wrapText="1"/>
    </xf>
    <xf numFmtId="183" fontId="5" fillId="35" borderId="11" xfId="0" applyNumberFormat="1" applyFont="1" applyFill="1" applyBorder="1" applyAlignment="1">
      <alignment horizontal="right"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5" fillId="35" borderId="11" xfId="0" applyNumberFormat="1" applyFont="1" applyFill="1" applyBorder="1" applyAlignment="1">
      <alignment wrapText="1"/>
    </xf>
    <xf numFmtId="183" fontId="5" fillId="36" borderId="11" xfId="0" applyNumberFormat="1" applyFont="1" applyFill="1" applyBorder="1" applyAlignment="1">
      <alignment horizontal="right" wrapText="1"/>
    </xf>
    <xf numFmtId="184" fontId="5" fillId="36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180" fontId="6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view="pageBreakPreview" zoomScale="75" zoomScaleNormal="50" zoomScaleSheetLayoutView="75" zoomScalePageLayoutView="0" workbookViewId="0" topLeftCell="F10">
      <selection activeCell="J20" sqref="J20:K20"/>
    </sheetView>
  </sheetViews>
  <sheetFormatPr defaultColWidth="9.140625" defaultRowHeight="12.75"/>
  <cols>
    <col min="1" max="1" width="31.00390625" style="7" customWidth="1"/>
    <col min="2" max="2" width="16.140625" style="3" customWidth="1"/>
    <col min="3" max="3" width="19.00390625" style="3" customWidth="1"/>
    <col min="4" max="4" width="19.421875" style="3" customWidth="1"/>
    <col min="5" max="5" width="18.140625" style="3" customWidth="1"/>
    <col min="6" max="6" width="17.28125" style="3" customWidth="1"/>
    <col min="7" max="7" width="17.00390625" style="3" customWidth="1"/>
    <col min="8" max="8" width="16.7109375" style="3" customWidth="1"/>
    <col min="9" max="9" width="19.421875" style="3" customWidth="1"/>
    <col min="10" max="10" width="18.140625" style="3" customWidth="1"/>
    <col min="11" max="11" width="17.8515625" style="3" customWidth="1"/>
    <col min="12" max="12" width="17.421875" style="3" customWidth="1"/>
    <col min="13" max="13" width="15.7109375" style="3" customWidth="1"/>
    <col min="14" max="14" width="19.7109375" style="3" customWidth="1"/>
    <col min="15" max="15" width="34.28125" style="2" customWidth="1"/>
    <col min="16" max="16384" width="9.140625" style="2" customWidth="1"/>
  </cols>
  <sheetData>
    <row r="1" spans="1:14" ht="54.75" customHeight="1">
      <c r="A1" s="39" t="s">
        <v>36</v>
      </c>
      <c r="B1" s="3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48" customHeight="1">
      <c r="A2" s="37" t="s">
        <v>35</v>
      </c>
      <c r="B2" s="3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25" s="4" customFormat="1" ht="31.5" customHeight="1">
      <c r="A3" s="9"/>
      <c r="B3" s="11" t="s">
        <v>2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2" t="s">
        <v>1</v>
      </c>
      <c r="O3" s="9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4" customFormat="1" ht="41.25" customHeight="1">
      <c r="A4" s="23" t="s">
        <v>26</v>
      </c>
      <c r="B4" s="24">
        <v>0</v>
      </c>
      <c r="C4" s="24"/>
      <c r="D4" s="24">
        <v>2495.67</v>
      </c>
      <c r="E4" s="24"/>
      <c r="F4" s="24"/>
      <c r="G4" s="24">
        <v>2495.67</v>
      </c>
      <c r="H4" s="24"/>
      <c r="I4" s="24"/>
      <c r="J4" s="24">
        <v>2495.67</v>
      </c>
      <c r="K4" s="24"/>
      <c r="L4" s="24"/>
      <c r="M4" s="24">
        <v>2495.67</v>
      </c>
      <c r="N4" s="25">
        <f>SUM(B4:M4)</f>
        <v>9982.68</v>
      </c>
      <c r="O4" s="23" t="s">
        <v>26</v>
      </c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4" customFormat="1" ht="41.25" customHeight="1">
      <c r="A5" s="23">
        <v>226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>
        <f>SUM(B5:M5)</f>
        <v>0</v>
      </c>
      <c r="O5" s="23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10" customFormat="1" ht="31.5" customHeight="1">
      <c r="A6" s="26" t="s">
        <v>18</v>
      </c>
      <c r="B6" s="24">
        <f>B7+B8</f>
        <v>0</v>
      </c>
      <c r="C6" s="24">
        <f>C7+C8</f>
        <v>0</v>
      </c>
      <c r="D6" s="24">
        <f>D7+D8</f>
        <v>0</v>
      </c>
      <c r="E6" s="24">
        <f>E7+E8+E9</f>
        <v>499</v>
      </c>
      <c r="F6" s="24">
        <f aca="true" t="shared" si="0" ref="F6:K6">F7+F8+F9</f>
        <v>0.84</v>
      </c>
      <c r="G6" s="24">
        <f t="shared" si="0"/>
        <v>0</v>
      </c>
      <c r="H6" s="24">
        <f t="shared" si="0"/>
        <v>499</v>
      </c>
      <c r="I6" s="24">
        <f t="shared" si="0"/>
        <v>0</v>
      </c>
      <c r="J6" s="24">
        <f t="shared" si="0"/>
        <v>0</v>
      </c>
      <c r="K6" s="24">
        <f t="shared" si="0"/>
        <v>500</v>
      </c>
      <c r="L6" s="24">
        <f>L7+L8+L9</f>
        <v>0</v>
      </c>
      <c r="M6" s="24">
        <f>M7+M8+M9</f>
        <v>498</v>
      </c>
      <c r="N6" s="24">
        <f>N7+N8+N9</f>
        <v>1996.84</v>
      </c>
      <c r="O6" s="26" t="s">
        <v>18</v>
      </c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s="10" customFormat="1" ht="31.5" customHeight="1">
      <c r="A7" s="27" t="s">
        <v>33</v>
      </c>
      <c r="B7" s="24"/>
      <c r="C7" s="24"/>
      <c r="D7" s="28"/>
      <c r="E7" s="28"/>
      <c r="F7" s="28"/>
      <c r="G7" s="28"/>
      <c r="H7" s="28"/>
      <c r="I7" s="24"/>
      <c r="J7" s="24"/>
      <c r="K7" s="24"/>
      <c r="L7" s="24"/>
      <c r="M7" s="24"/>
      <c r="N7" s="25">
        <f>SUM(B7:M7)</f>
        <v>0</v>
      </c>
      <c r="O7" s="27" t="s">
        <v>21</v>
      </c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6" customFormat="1" ht="30" customHeight="1">
      <c r="A8" s="27" t="s">
        <v>20</v>
      </c>
      <c r="B8" s="28"/>
      <c r="C8" s="28"/>
      <c r="D8" s="28"/>
      <c r="E8" s="28">
        <f>75+424</f>
        <v>499</v>
      </c>
      <c r="F8" s="28"/>
      <c r="G8" s="28"/>
      <c r="H8" s="28">
        <f>75+424</f>
        <v>499</v>
      </c>
      <c r="I8" s="28"/>
      <c r="J8" s="28"/>
      <c r="K8" s="28">
        <v>500</v>
      </c>
      <c r="L8" s="28"/>
      <c r="M8" s="28">
        <f>74+424</f>
        <v>498</v>
      </c>
      <c r="N8" s="25">
        <f>SUM(B8:M8)</f>
        <v>1996</v>
      </c>
      <c r="O8" s="27" t="s">
        <v>20</v>
      </c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s="6" customFormat="1" ht="30" customHeight="1">
      <c r="A9" s="27" t="s">
        <v>34</v>
      </c>
      <c r="B9" s="28"/>
      <c r="C9" s="28"/>
      <c r="D9" s="28"/>
      <c r="E9" s="28"/>
      <c r="F9" s="28">
        <f>0.01+0.83</f>
        <v>0.84</v>
      </c>
      <c r="G9" s="28"/>
      <c r="H9" s="28"/>
      <c r="I9" s="28"/>
      <c r="J9" s="28"/>
      <c r="K9" s="28"/>
      <c r="L9" s="28"/>
      <c r="M9" s="28"/>
      <c r="N9" s="25">
        <f>SUM(B9:M9)</f>
        <v>0.84</v>
      </c>
      <c r="O9" s="27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10" customFormat="1" ht="30" customHeight="1">
      <c r="A10" s="29" t="s">
        <v>22</v>
      </c>
      <c r="B10" s="24">
        <f>B11</f>
        <v>0</v>
      </c>
      <c r="C10" s="24">
        <f aca="true" t="shared" si="1" ref="C10:M10">C11</f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  <c r="I10" s="24">
        <f t="shared" si="1"/>
        <v>0</v>
      </c>
      <c r="J10" s="24">
        <f t="shared" si="1"/>
        <v>0</v>
      </c>
      <c r="K10" s="24">
        <f t="shared" si="1"/>
        <v>0</v>
      </c>
      <c r="L10" s="24">
        <f t="shared" si="1"/>
        <v>0</v>
      </c>
      <c r="M10" s="24">
        <f t="shared" si="1"/>
        <v>7985.84</v>
      </c>
      <c r="N10" s="25">
        <f>B10+C10+D10+E10+F10+G10+H10+I10+J10+K10+L10+M10</f>
        <v>7985.84</v>
      </c>
      <c r="O10" s="29" t="s">
        <v>22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6" customFormat="1" ht="37.5" customHeight="1">
      <c r="A11" s="30" t="s">
        <v>32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>
        <v>7985.84</v>
      </c>
      <c r="N11" s="25">
        <f>B11+C11+D11+E11+F11+G11+H11+I11+J11+K11+L11+M11</f>
        <v>7985.84</v>
      </c>
      <c r="O11" s="30" t="s">
        <v>32</v>
      </c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s="6" customFormat="1" ht="37.5" customHeight="1">
      <c r="A12" s="27" t="s">
        <v>23</v>
      </c>
      <c r="B12" s="24">
        <f>B6+B10</f>
        <v>0</v>
      </c>
      <c r="C12" s="24">
        <f aca="true" t="shared" si="2" ref="C12:M12">C6+C10</f>
        <v>0</v>
      </c>
      <c r="D12" s="24">
        <f t="shared" si="2"/>
        <v>0</v>
      </c>
      <c r="E12" s="24">
        <f>E6+E10+E5</f>
        <v>499</v>
      </c>
      <c r="F12" s="24">
        <f t="shared" si="2"/>
        <v>0.84</v>
      </c>
      <c r="G12" s="24">
        <f t="shared" si="2"/>
        <v>0</v>
      </c>
      <c r="H12" s="24">
        <f t="shared" si="2"/>
        <v>499</v>
      </c>
      <c r="I12" s="24">
        <f t="shared" si="2"/>
        <v>0</v>
      </c>
      <c r="J12" s="24">
        <f t="shared" si="2"/>
        <v>0</v>
      </c>
      <c r="K12" s="24">
        <f t="shared" si="2"/>
        <v>500</v>
      </c>
      <c r="L12" s="24">
        <f t="shared" si="2"/>
        <v>0</v>
      </c>
      <c r="M12" s="24">
        <f t="shared" si="2"/>
        <v>8483.84</v>
      </c>
      <c r="N12" s="24">
        <f>N6+N10+N5</f>
        <v>9982.68</v>
      </c>
      <c r="O12" s="27" t="s">
        <v>23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6" customFormat="1" ht="37.5" customHeight="1">
      <c r="A13" s="27" t="s">
        <v>24</v>
      </c>
      <c r="B13" s="24">
        <f>B4-B12</f>
        <v>0</v>
      </c>
      <c r="C13" s="24">
        <f>B13+C4-C12</f>
        <v>0</v>
      </c>
      <c r="D13" s="24">
        <f aca="true" t="shared" si="3" ref="D13:M13">C13+D4-D12</f>
        <v>2495.67</v>
      </c>
      <c r="E13" s="24">
        <f t="shared" si="3"/>
        <v>1996.67</v>
      </c>
      <c r="F13" s="24">
        <f t="shared" si="3"/>
        <v>1995.8300000000002</v>
      </c>
      <c r="G13" s="24">
        <f t="shared" si="3"/>
        <v>4491.5</v>
      </c>
      <c r="H13" s="24">
        <f t="shared" si="3"/>
        <v>3992.5</v>
      </c>
      <c r="I13" s="24">
        <f>H13+I4-I12</f>
        <v>3992.5</v>
      </c>
      <c r="J13" s="24">
        <f t="shared" si="3"/>
        <v>6488.17</v>
      </c>
      <c r="K13" s="24">
        <f t="shared" si="3"/>
        <v>5988.17</v>
      </c>
      <c r="L13" s="24">
        <f t="shared" si="3"/>
        <v>5988.17</v>
      </c>
      <c r="M13" s="24">
        <f t="shared" si="3"/>
        <v>0</v>
      </c>
      <c r="N13" s="24">
        <f>N4-N12</f>
        <v>0</v>
      </c>
      <c r="O13" s="27" t="s">
        <v>24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6" customFormat="1" ht="37.5" customHeight="1">
      <c r="A14" s="1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7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6" customFormat="1" ht="52.5" customHeight="1">
      <c r="A15" s="35" t="s">
        <v>31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15"/>
      <c r="O15" s="17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6" customFormat="1" ht="37.5" customHeight="1">
      <c r="A16" s="31" t="s">
        <v>25</v>
      </c>
      <c r="B16" s="32">
        <v>57190</v>
      </c>
      <c r="C16" s="32">
        <v>56220</v>
      </c>
      <c r="D16" s="32">
        <v>55560</v>
      </c>
      <c r="E16" s="32">
        <v>51920</v>
      </c>
      <c r="F16" s="32">
        <v>34090</v>
      </c>
      <c r="G16" s="32"/>
      <c r="H16" s="32"/>
      <c r="I16" s="32">
        <v>4620</v>
      </c>
      <c r="J16" s="32">
        <v>88111</v>
      </c>
      <c r="K16" s="32">
        <v>52620</v>
      </c>
      <c r="L16" s="32">
        <v>53485</v>
      </c>
      <c r="M16" s="32">
        <v>47895</v>
      </c>
      <c r="N16" s="33">
        <f>SUM(B16:M16)</f>
        <v>501711</v>
      </c>
      <c r="O16" s="31" t="s">
        <v>25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10" customFormat="1" ht="25.5" customHeight="1">
      <c r="A17" s="34" t="s">
        <v>0</v>
      </c>
      <c r="B17" s="32">
        <f>B18</f>
        <v>16034.6</v>
      </c>
      <c r="C17" s="32">
        <f>C18</f>
        <v>69041.4</v>
      </c>
      <c r="D17" s="32">
        <f aca="true" t="shared" si="4" ref="D17:M17">D18</f>
        <v>49163.24</v>
      </c>
      <c r="E17" s="32">
        <f t="shared" si="4"/>
        <v>70633.1</v>
      </c>
      <c r="F17" s="32">
        <f t="shared" si="4"/>
        <v>19332</v>
      </c>
      <c r="G17" s="32">
        <f t="shared" si="4"/>
        <v>28083.6</v>
      </c>
      <c r="H17" s="32">
        <f t="shared" si="4"/>
        <v>0</v>
      </c>
      <c r="I17" s="32">
        <f t="shared" si="4"/>
        <v>0</v>
      </c>
      <c r="J17" s="32">
        <f t="shared" si="4"/>
        <v>73512.1</v>
      </c>
      <c r="K17" s="32">
        <f t="shared" si="4"/>
        <v>63712.16</v>
      </c>
      <c r="L17" s="32">
        <f t="shared" si="4"/>
        <v>55079.74</v>
      </c>
      <c r="M17" s="32">
        <f t="shared" si="4"/>
        <v>57119.06</v>
      </c>
      <c r="N17" s="33">
        <f>B17+C17+D17+E17+F17+G17+H17+I17+J17+K17+L17+M17</f>
        <v>501711.00000000006</v>
      </c>
      <c r="O17" s="34" t="s"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8.5" customHeight="1">
      <c r="A18" s="31" t="s">
        <v>19</v>
      </c>
      <c r="B18" s="32">
        <v>16034.6</v>
      </c>
      <c r="C18" s="32">
        <v>69041.4</v>
      </c>
      <c r="D18" s="32">
        <v>49163.24</v>
      </c>
      <c r="E18" s="32">
        <v>70633.1</v>
      </c>
      <c r="F18" s="32">
        <v>19332</v>
      </c>
      <c r="G18" s="32">
        <v>28083.6</v>
      </c>
      <c r="H18" s="32"/>
      <c r="I18" s="32"/>
      <c r="J18" s="32">
        <v>73512.1</v>
      </c>
      <c r="K18" s="32">
        <v>63712.16</v>
      </c>
      <c r="L18" s="32">
        <v>55079.74</v>
      </c>
      <c r="M18" s="32">
        <v>57119.06</v>
      </c>
      <c r="N18" s="33">
        <f>B18+C18+D18+E18+F18+G18+H18+I18+J18+K18+L18+M18</f>
        <v>501711.00000000006</v>
      </c>
      <c r="O18" s="31" t="s">
        <v>19</v>
      </c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8.5" customHeight="1">
      <c r="A19" s="31" t="s">
        <v>27</v>
      </c>
      <c r="B19" s="32">
        <f>B16-B17+B15</f>
        <v>41155.4</v>
      </c>
      <c r="C19" s="32">
        <f>B19+C16-C17</f>
        <v>28334</v>
      </c>
      <c r="D19" s="32">
        <f aca="true" t="shared" si="5" ref="D19:M19">C19+D16-D17</f>
        <v>34730.76</v>
      </c>
      <c r="E19" s="32">
        <f t="shared" si="5"/>
        <v>16017.660000000003</v>
      </c>
      <c r="F19" s="32">
        <f t="shared" si="5"/>
        <v>30775.660000000003</v>
      </c>
      <c r="G19" s="32">
        <f t="shared" si="5"/>
        <v>2692.060000000005</v>
      </c>
      <c r="H19" s="32">
        <f t="shared" si="5"/>
        <v>2692.060000000005</v>
      </c>
      <c r="I19" s="32">
        <f t="shared" si="5"/>
        <v>7312.060000000005</v>
      </c>
      <c r="J19" s="32">
        <f t="shared" si="5"/>
        <v>21910.959999999992</v>
      </c>
      <c r="K19" s="32">
        <f t="shared" si="5"/>
        <v>10818.799999999988</v>
      </c>
      <c r="L19" s="32">
        <f t="shared" si="5"/>
        <v>9224.05999999999</v>
      </c>
      <c r="M19" s="32">
        <f t="shared" si="5"/>
        <v>0</v>
      </c>
      <c r="N19" s="33">
        <f>N16+B15-N17</f>
        <v>0</v>
      </c>
      <c r="O19" s="31" t="s">
        <v>27</v>
      </c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10" customFormat="1" ht="34.5" customHeight="1">
      <c r="A20" s="3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4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10" customFormat="1" ht="57.75" customHeight="1">
      <c r="A21" s="22" t="s">
        <v>28</v>
      </c>
      <c r="B21" s="18">
        <f>B4+B16</f>
        <v>57190</v>
      </c>
      <c r="C21" s="18">
        <f aca="true" t="shared" si="6" ref="C21:N21">C4+C16</f>
        <v>56220</v>
      </c>
      <c r="D21" s="18">
        <f t="shared" si="6"/>
        <v>58055.67</v>
      </c>
      <c r="E21" s="18">
        <f t="shared" si="6"/>
        <v>51920</v>
      </c>
      <c r="F21" s="18">
        <f t="shared" si="6"/>
        <v>34090</v>
      </c>
      <c r="G21" s="18">
        <f t="shared" si="6"/>
        <v>2495.67</v>
      </c>
      <c r="H21" s="18">
        <f t="shared" si="6"/>
        <v>0</v>
      </c>
      <c r="I21" s="18">
        <f t="shared" si="6"/>
        <v>4620</v>
      </c>
      <c r="J21" s="18">
        <f t="shared" si="6"/>
        <v>90606.67</v>
      </c>
      <c r="K21" s="18">
        <f t="shared" si="6"/>
        <v>52620</v>
      </c>
      <c r="L21" s="18">
        <f t="shared" si="6"/>
        <v>53485</v>
      </c>
      <c r="M21" s="18">
        <f t="shared" si="6"/>
        <v>50390.67</v>
      </c>
      <c r="N21" s="18">
        <f t="shared" si="6"/>
        <v>511693.68</v>
      </c>
      <c r="O21" s="22" t="s">
        <v>28</v>
      </c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10" customFormat="1" ht="37.5" customHeight="1">
      <c r="A22" s="22" t="s">
        <v>29</v>
      </c>
      <c r="B22" s="18">
        <f>B12+B17</f>
        <v>16034.6</v>
      </c>
      <c r="C22" s="18">
        <f aca="true" t="shared" si="7" ref="C22:N22">C12+C17</f>
        <v>69041.4</v>
      </c>
      <c r="D22" s="18">
        <f t="shared" si="7"/>
        <v>49163.24</v>
      </c>
      <c r="E22" s="18">
        <f t="shared" si="7"/>
        <v>71132.1</v>
      </c>
      <c r="F22" s="18">
        <f t="shared" si="7"/>
        <v>19332.84</v>
      </c>
      <c r="G22" s="18">
        <f t="shared" si="7"/>
        <v>28083.6</v>
      </c>
      <c r="H22" s="18">
        <f t="shared" si="7"/>
        <v>499</v>
      </c>
      <c r="I22" s="18">
        <f t="shared" si="7"/>
        <v>0</v>
      </c>
      <c r="J22" s="18">
        <f t="shared" si="7"/>
        <v>73512.1</v>
      </c>
      <c r="K22" s="18">
        <f t="shared" si="7"/>
        <v>64212.16</v>
      </c>
      <c r="L22" s="18">
        <f t="shared" si="7"/>
        <v>55079.74</v>
      </c>
      <c r="M22" s="18">
        <f t="shared" si="7"/>
        <v>65602.9</v>
      </c>
      <c r="N22" s="18">
        <f t="shared" si="7"/>
        <v>511693.68000000005</v>
      </c>
      <c r="O22" s="22" t="s">
        <v>29</v>
      </c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10" customFormat="1" ht="37.5" customHeight="1">
      <c r="A23" s="22" t="s">
        <v>30</v>
      </c>
      <c r="B23" s="18">
        <f>B13+B19</f>
        <v>41155.4</v>
      </c>
      <c r="C23" s="18">
        <f aca="true" t="shared" si="8" ref="C23:M23">C13+C19</f>
        <v>28334</v>
      </c>
      <c r="D23" s="18">
        <f t="shared" si="8"/>
        <v>37226.43</v>
      </c>
      <c r="E23" s="18">
        <f t="shared" si="8"/>
        <v>18014.33</v>
      </c>
      <c r="F23" s="18">
        <f t="shared" si="8"/>
        <v>32771.490000000005</v>
      </c>
      <c r="G23" s="18">
        <f t="shared" si="8"/>
        <v>7183.560000000005</v>
      </c>
      <c r="H23" s="18">
        <f t="shared" si="8"/>
        <v>6684.560000000005</v>
      </c>
      <c r="I23" s="18">
        <f t="shared" si="8"/>
        <v>11304.560000000005</v>
      </c>
      <c r="J23" s="18">
        <f t="shared" si="8"/>
        <v>28399.12999999999</v>
      </c>
      <c r="K23" s="18">
        <f t="shared" si="8"/>
        <v>16806.969999999987</v>
      </c>
      <c r="L23" s="18">
        <f t="shared" si="8"/>
        <v>15212.22999999999</v>
      </c>
      <c r="M23" s="18">
        <f t="shared" si="8"/>
        <v>0</v>
      </c>
      <c r="N23" s="18">
        <f>N13+N19</f>
        <v>0</v>
      </c>
      <c r="O23" s="22" t="s">
        <v>30</v>
      </c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10" customFormat="1" ht="37.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0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3" ht="18">
      <c r="A25" s="7" t="s">
        <v>3</v>
      </c>
      <c r="B25" s="16"/>
      <c r="C25" s="19" t="s">
        <v>4</v>
      </c>
    </row>
    <row r="26" spans="2:4" ht="18">
      <c r="B26" s="16"/>
      <c r="C26" s="19"/>
      <c r="D26" s="14"/>
    </row>
    <row r="27" spans="1:3" ht="18">
      <c r="A27" s="7" t="s">
        <v>5</v>
      </c>
      <c r="B27" s="16"/>
      <c r="C27" s="19" t="s">
        <v>6</v>
      </c>
    </row>
  </sheetData>
  <sheetProtection/>
  <mergeCells count="2">
    <mergeCell ref="A2:B2"/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2022-12-29T12:24:32Z</cp:lastPrinted>
  <dcterms:created xsi:type="dcterms:W3CDTF">1996-10-08T23:32:33Z</dcterms:created>
  <dcterms:modified xsi:type="dcterms:W3CDTF">2022-12-29T12:24:37Z</dcterms:modified>
  <cp:category/>
  <cp:version/>
  <cp:contentType/>
  <cp:contentStatus/>
</cp:coreProperties>
</file>